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6000" tabRatio="679" activeTab="0"/>
  </bookViews>
  <sheets>
    <sheet name="Приложение 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<sst xmlns="http://schemas.openxmlformats.org/spreadsheetml/2006/main" count="1323" uniqueCount="197">
  <si>
    <t>Раз-дел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</si>
  <si>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</si>
  <si>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</si>
  <si>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</si>
  <si>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</si>
  <si>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</si>
  <si>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</si>
  <si>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</si>
  <si>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</si>
  <si>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03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</si>
  <si>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</si>
  <si>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</si>
  <si>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</si>
  <si>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</si>
  <si>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05</t>
  </si>
  <si>
    <t>Национальная экономика</t>
  </si>
  <si>
    <t>08</t>
  </si>
  <si>
    <t>Жилищно-коммунальное хозяйство</t>
  </si>
  <si>
    <t>Жилищное хозяйство</t>
  </si>
  <si>
    <t>Уличное освещение</t>
  </si>
  <si>
    <t>Организация и содержание мест захоронения</t>
  </si>
  <si>
    <t>Прочие мероприятия в рамках благоустройства</t>
  </si>
  <si>
    <t>Культура</t>
  </si>
  <si>
    <t>Межбюджетные трансферты</t>
  </si>
  <si>
    <t>ВСЕГО РАСХОДОВ</t>
  </si>
  <si>
    <t>500</t>
  </si>
  <si>
    <t>Благоустройство</t>
  </si>
  <si>
    <t xml:space="preserve">03 </t>
  </si>
  <si>
    <t>Глава</t>
  </si>
  <si>
    <t>Резервные фонды  местных администраций</t>
  </si>
  <si>
    <t>Другие общегосударственные вопросы</t>
  </si>
  <si>
    <t>11</t>
  </si>
  <si>
    <t>13</t>
  </si>
  <si>
    <t>Иные межбюджетные трансферты</t>
  </si>
  <si>
    <t>Дорожное хозяйство (дорожные фонды)</t>
  </si>
  <si>
    <t>Культура, кинематография</t>
  </si>
  <si>
    <t>06</t>
  </si>
  <si>
    <t>Пенсионное обеспечение</t>
  </si>
  <si>
    <t>Социальная политика</t>
  </si>
  <si>
    <t>Субсидии бюджетным учреждениям на иные цели</t>
  </si>
  <si>
    <t>Мероприятия в области сельскохозяйственного производства</t>
  </si>
  <si>
    <t>Физическая культура и спорт</t>
  </si>
  <si>
    <t>Физическая культура</t>
  </si>
  <si>
    <t>540</t>
  </si>
  <si>
    <t>121</t>
  </si>
  <si>
    <t>244</t>
  </si>
  <si>
    <t>120</t>
  </si>
  <si>
    <t>100</t>
  </si>
  <si>
    <t>800</t>
  </si>
  <si>
    <t>200</t>
  </si>
  <si>
    <t>Прочая закупка товаров, работ и услуг для государственных нужд</t>
  </si>
  <si>
    <t>Иные бюджетные ассигнования</t>
  </si>
  <si>
    <t>240</t>
  </si>
  <si>
    <t>Иные закупки товаров, работ и услуг для государственных нужд</t>
  </si>
  <si>
    <t>600</t>
  </si>
  <si>
    <t>610</t>
  </si>
  <si>
    <t>Субсидии бюджетным учреждениям</t>
  </si>
  <si>
    <t>611</t>
  </si>
  <si>
    <t>Другие вопросы в области культуры, кинематографии</t>
  </si>
  <si>
    <t>300</t>
  </si>
  <si>
    <t>312</t>
  </si>
  <si>
    <t>Социальное обеспечение и иные выплаты населению</t>
  </si>
  <si>
    <t>Вид расходов</t>
  </si>
  <si>
    <t>870</t>
  </si>
  <si>
    <t>Резервные средства</t>
  </si>
  <si>
    <t>Озеленение территории</t>
  </si>
  <si>
    <t>Непрограммные расходы</t>
  </si>
  <si>
    <t>Закупка и доставка каменного угля для нужд поселений</t>
  </si>
  <si>
    <t>Прочая закупка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</si>
  <si>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</si>
  <si>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Мероприятия по обеспечению пожарной безопасности</t>
  </si>
  <si>
    <t>Сельское хозяйство и рыболовство</t>
  </si>
  <si>
    <t>Содержание и ремонт муниципальных дорог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</si>
  <si>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</si>
  <si>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домов культуры</t>
  </si>
  <si>
    <t>612</t>
  </si>
  <si>
    <t>Мероприятия в сфере культуры и искусства</t>
  </si>
  <si>
    <t>Иные пенсии, социальные доплаты к пенсиям</t>
  </si>
  <si>
    <t>0</t>
  </si>
  <si>
    <t xml:space="preserve"> 0000</t>
  </si>
  <si>
    <t>Подраздел</t>
  </si>
  <si>
    <t xml:space="preserve">1001 </t>
  </si>
  <si>
    <t>1001</t>
  </si>
  <si>
    <t>Расходы на выплату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</si>
  <si>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</si>
  <si>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0000</t>
  </si>
  <si>
    <t>Расходы на содержание органов местного самоуправления и обеспечение их функций</t>
  </si>
  <si>
    <t>1002</t>
  </si>
  <si>
    <t>Иные закупки товаров, работ и услуг для государственных (муниципальных нужд) нужд</t>
  </si>
  <si>
    <t>Расходы на осуществление полномочий по формированию архивных фондов поселений</t>
  </si>
  <si>
    <t>1003</t>
  </si>
  <si>
    <t xml:space="preserve">Осуществление государственных полномочий в сфере административных правонарушений </t>
  </si>
  <si>
    <t>7868</t>
  </si>
  <si>
    <t>Расходы на осуществление полномочий по осуществлению внешнего муниципального финансового контроля муниципальных образований</t>
  </si>
  <si>
    <t>1006</t>
  </si>
  <si>
    <t>1008</t>
  </si>
  <si>
    <t>1009</t>
  </si>
  <si>
    <t>2813</t>
  </si>
  <si>
    <t>Защита населения и территории от  чрезвычайных ситуаций природного и техногенного характера, гражданская оборона</t>
  </si>
  <si>
    <t>Защита населения на территории поселений от чрезвычайных ситуаций</t>
  </si>
  <si>
    <t>1101</t>
  </si>
  <si>
    <t>1102</t>
  </si>
  <si>
    <t>1201</t>
  </si>
  <si>
    <t>1202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</si>
  <si>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</si>
  <si>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1302</t>
  </si>
  <si>
    <t>1303</t>
  </si>
  <si>
    <t>1304</t>
  </si>
  <si>
    <t>1305</t>
  </si>
  <si>
    <t>1401</t>
  </si>
  <si>
    <t>Предоставление субсидий бюджетным, автономным учреждениям и иным некоммерческим организациям</t>
  </si>
  <si>
    <t>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</si>
  <si>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1402</t>
  </si>
  <si>
    <t>1403</t>
  </si>
  <si>
    <t>Доплаты к пенсиям муниципальных служащих</t>
  </si>
  <si>
    <t>1501</t>
  </si>
  <si>
    <t>Мероприятия в области физической культуры и спорта</t>
  </si>
  <si>
    <t>1601</t>
  </si>
  <si>
    <t>Наименование доходов</t>
  </si>
  <si>
    <t>Целевая статья</t>
  </si>
  <si>
    <t>Администрация муниципального образования "Мезенское"</t>
  </si>
  <si>
    <t xml:space="preserve">Исполнение судебных актов
</t>
  </si>
  <si>
    <t>830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</si>
  <si>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
</t>
  </si>
  <si>
    <t>831</t>
  </si>
  <si>
    <t>Уплата налогов, сборов и иных платежей</t>
  </si>
  <si>
    <t>850</t>
  </si>
  <si>
    <t xml:space="preserve">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</si>
  <si>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</si>
  <si>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</si>
  <si>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</si>
  <si>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Поддержка территориального общественного самоуправления в сельской местности</t>
  </si>
  <si>
    <t>2812</t>
  </si>
  <si>
    <t>Развитие территориального общественного самоуправления Архангельской области</t>
  </si>
  <si>
    <t>7842</t>
  </si>
  <si>
    <t>Мероприятия по  ремонту и содержанию автомобильных дорог общего пользования местного значения, находящихся в собственности муниципального образования, осуществляемого за счет бюджетных ассигнований дорожного фонда муниципального образования</t>
  </si>
  <si>
    <t>1205</t>
  </si>
  <si>
    <t>Софинансирование дорожной деятельности ,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</si>
  <si>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7910</t>
  </si>
  <si>
    <t>1703</t>
  </si>
  <si>
    <t>400</t>
  </si>
  <si>
    <t>410</t>
  </si>
  <si>
    <t>412</t>
  </si>
  <si>
    <t>Коммунальное хозяйство</t>
  </si>
  <si>
    <t>Мероприятия в области коммунального хозяйства</t>
  </si>
  <si>
    <t>1701</t>
  </si>
  <si>
    <t xml:space="preserve">Иные бюджетные ассигнования
</t>
  </si>
  <si>
    <t>Восстановление пешеходных тротуаров</t>
  </si>
  <si>
    <t>2242</t>
  </si>
  <si>
    <t xml:space="preserve">Публичные нормативные социальные выплаты гражданам </t>
  </si>
  <si>
    <t>310</t>
  </si>
  <si>
    <t xml:space="preserve">Охрана семьи и детства </t>
  </si>
  <si>
    <t>001</t>
  </si>
  <si>
    <t>Осуществление государственных полномочий по предоставлению жилых помещений  детям-сиротам и детям, оставшимся без попечения родителей, лицам их числа по договорам найма специализированных жилых помещений за счет средств областного бюджета</t>
  </si>
  <si>
    <t>7875</t>
  </si>
  <si>
    <t>Иные выплаты персоналу государственных ( муниципальных) органов из взносов по обязательному социальному страхованию</t>
  </si>
  <si>
    <t>Мероприятия в области социальной политики</t>
  </si>
  <si>
    <t>1801</t>
  </si>
  <si>
    <t>Социальное обеспечение населения</t>
  </si>
  <si>
    <t>360</t>
  </si>
  <si>
    <t>Иные выплаты населению</t>
  </si>
  <si>
    <t>12</t>
  </si>
  <si>
    <t>810</t>
  </si>
  <si>
    <t>2106</t>
  </si>
  <si>
    <t>1207</t>
  </si>
  <si>
    <t>2740</t>
  </si>
  <si>
    <t xml:space="preserve">Отчет об исполнении бюджета  муниципального образования "Мезенское"  за  2015 год в разрезе ведомственной структуры расходов бюджета </t>
  </si>
  <si>
    <t>Утверждено по бюджету, руб.</t>
  </si>
  <si>
    <t>112</t>
  </si>
  <si>
    <t>7140</t>
  </si>
  <si>
    <t>7990</t>
  </si>
  <si>
    <t>5390</t>
  </si>
  <si>
    <t>5082</t>
  </si>
  <si>
    <t xml:space="preserve">Обеспечение предоставления жилых помещений  детям-сиротам и детям, оставшимся без попечения родителей, лицам из их числа по договорам найма специализированных жилых помещений </t>
  </si>
  <si>
    <t>Прочие мероприятия осуществляемые за счет межбюджетных трансфертов прошлых лет из областного бюджета</t>
  </si>
  <si>
    <t>Расходы на проведение мероприятий за счет благотворительной помощи</t>
  </si>
  <si>
    <t>Резервный фонд администрации муниципального образования "Мезенский район"</t>
  </si>
  <si>
    <t>Другие вопросы в области национальной экономики</t>
  </si>
  <si>
    <t>Процент исполнения</t>
  </si>
  <si>
    <t>Исполнено</t>
  </si>
  <si>
    <t>Финансовое обеспечение дорожной деятельности</t>
  </si>
  <si>
    <t xml:space="preserve">к проекту решения Совета </t>
  </si>
  <si>
    <t xml:space="preserve"> депутатов МО "Мезенское"</t>
  </si>
  <si>
    <t>Приложение № 3</t>
  </si>
  <si>
    <t xml:space="preserve">Бюджетные инвестиции </t>
  </si>
  <si>
    <t>Бюджетные инвестиции на приобретение объектов недвижимого имущества государственной (муниципальной) собственности</t>
  </si>
  <si>
    <t>Поддержка территориального общественного самоуправления</t>
  </si>
  <si>
    <t>630</t>
  </si>
  <si>
    <t xml:space="preserve">Субсидии некоммерческим организациям (за исключением государственных (муниципальных) учреждений)
</t>
  </si>
  <si>
    <t>Капитальные вложения в объекты  государственной (муниципальной) собственности</t>
  </si>
  <si>
    <t>Капитальные вложения в объекты государственной (муниципальной) собственности</t>
  </si>
  <si>
    <t>от  27 апреля  2016  № 115</t>
  </si>
  <si>
    <t>Резервный фонд Правительства Архангельской области</t>
  </si>
  <si>
    <t>Субсидии юридическим лицам(кроме госучреждений) и физическим лицам, производителям товаров, работ, услуг</t>
  </si>
  <si>
    <t>Прочие мероприятия в области национальной экономики</t>
  </si>
  <si>
    <t>Прочие мероприятия в области жилищного хозяйства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</si>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</sst>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[Red]\-#,##0\ "/>
    <numFmt numFmtId="189" formatCode="000"/>
    <numFmt numFmtId="190" formatCode="[$-FC19]d\ mmmm\ yyyy\ &quot;г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_ ;[Red]\-#,##0.00\ "/>
    <numFmt numFmtId="196" formatCode="0.0%"/>
  </numFmts>
  <fonts count="49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2"/>
    </font>
    <font>
      <b/>
      <i/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96" fontId="5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8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96" fontId="5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justify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96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18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vertical="center"/>
    </xf>
    <xf numFmtId="196" fontId="5" fillId="0" borderId="11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8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196" fontId="10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196" fontId="11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14" fillId="0" borderId="1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7;&#1096;&#1077;&#1085;.%2082%20&#1089;%20&#1087;&#1088;&#1080;&#1083;&#1086;&#1078;\&#1057;&#1042;&#1054;&#104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оселений"/>
    </sheetNames>
    <sheetDataSet>
      <sheetData sheetId="0">
        <row r="91">
          <cell r="B91">
            <v>28825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3"/>
  <sheetViews>
    <sheetView tabSelected="1" view="pageBreakPreview" zoomScale="90" zoomScaleSheetLayoutView="90" workbookViewId="0" topLeftCell="A1">
      <selection activeCell="A1" sqref="A1"/>
    </sheetView>
  </sheetViews>
  <sheetFormatPr defaultColWidth="9.140625" defaultRowHeight="12.75"/>
  <cols>
    <col min="1" max="1" width="39.7109375" style="12" customWidth="1"/>
    <col min="2" max="2" width="4.28125" style="12" customWidth="1"/>
    <col min="3" max="3" width="5.140625" style="12" customWidth="1"/>
    <col min="4" max="4" width="4.421875" style="12" customWidth="1"/>
    <col min="5" max="5" width="4.00390625" style="12" customWidth="1"/>
    <col min="6" max="6" width="4.28125" style="12" customWidth="1"/>
    <col min="7" max="7" width="6.28125" style="12" customWidth="1"/>
    <col min="8" max="8" width="4.28125" style="12" customWidth="1"/>
    <col min="9" max="10" width="13.8515625" style="12" customWidth="1"/>
    <col min="11" max="11" width="11.28125" style="14" customWidth="1"/>
    <col min="12" max="12" width="9.140625" style="13" customWidth="1"/>
    <col min="13" max="13" width="11.7109375" style="13" bestFit="1" customWidth="1"/>
    <col min="14" max="16" width="9.140625" style="13" customWidth="1"/>
    <col min="24" max="16384" width="9.140625" style="1" customWidth="1"/>
  </cols>
  <sheetData>
    <row r="1" spans="6:13" ht="15" customHeight="1">
      <c r="F1" s="13"/>
      <c r="J1" s="81" t="s">
        <v>183</v>
      </c>
      <c r="K1" s="81"/>
      <c r="L1" s="12"/>
      <c r="M1" s="12"/>
    </row>
    <row r="2" spans="6:13" ht="15" customHeight="1">
      <c r="F2" s="13"/>
      <c r="J2" s="72" t="s">
        <v>181</v>
      </c>
      <c r="K2" s="12"/>
      <c r="L2" s="12"/>
      <c r="M2" s="12"/>
    </row>
    <row r="3" spans="6:13" ht="15" customHeight="1">
      <c r="F3" s="13"/>
      <c r="J3" s="72" t="s">
        <v>182</v>
      </c>
      <c r="K3" s="12"/>
      <c r="L3" s="12"/>
      <c r="M3" s="12"/>
    </row>
    <row r="4" spans="7:13" ht="15" customHeight="1">
      <c r="G4" s="13"/>
      <c r="J4" s="81" t="s">
        <v>191</v>
      </c>
      <c r="K4" s="81"/>
      <c r="L4" s="12"/>
      <c r="M4" s="12"/>
    </row>
    <row r="5" spans="7:13" ht="15" customHeight="1">
      <c r="G5" s="13"/>
      <c r="J5" s="82"/>
      <c r="K5" s="82"/>
      <c r="L5" s="12"/>
      <c r="M5" s="12"/>
    </row>
    <row r="6" spans="1:11" ht="32.25" customHeight="1">
      <c r="A6" s="79" t="s">
        <v>166</v>
      </c>
      <c r="B6" s="79"/>
      <c r="C6" s="79"/>
      <c r="D6" s="79"/>
      <c r="E6" s="79"/>
      <c r="F6" s="79"/>
      <c r="G6" s="79"/>
      <c r="H6" s="79"/>
      <c r="I6" s="79"/>
      <c r="J6" s="80"/>
      <c r="K6" s="80"/>
    </row>
    <row r="7" spans="1:23" s="11" customFormat="1" ht="39.75" customHeight="1">
      <c r="A7" s="26" t="s">
        <v>118</v>
      </c>
      <c r="B7" s="26" t="s">
        <v>28</v>
      </c>
      <c r="C7" s="26" t="s">
        <v>0</v>
      </c>
      <c r="D7" s="26" t="s">
        <v>80</v>
      </c>
      <c r="E7" s="76" t="s">
        <v>119</v>
      </c>
      <c r="F7" s="77"/>
      <c r="G7" s="78"/>
      <c r="H7" s="46" t="s">
        <v>62</v>
      </c>
      <c r="I7" s="26" t="s">
        <v>167</v>
      </c>
      <c r="J7" s="54" t="s">
        <v>179</v>
      </c>
      <c r="K7" s="26" t="s">
        <v>178</v>
      </c>
      <c r="L7" s="13"/>
      <c r="M7" s="13"/>
      <c r="N7" s="13"/>
      <c r="O7" s="13"/>
      <c r="P7" s="13"/>
      <c r="Q7" s="10"/>
      <c r="R7" s="10"/>
      <c r="S7" s="10"/>
      <c r="T7" s="10"/>
      <c r="U7" s="10"/>
      <c r="V7" s="10"/>
      <c r="W7" s="10"/>
    </row>
    <row r="8" spans="1:11" ht="28.5">
      <c r="A8" s="60" t="s">
        <v>120</v>
      </c>
      <c r="B8" s="56">
        <v>1</v>
      </c>
      <c r="C8" s="61"/>
      <c r="D8" s="62"/>
      <c r="E8" s="62"/>
      <c r="F8" s="62"/>
      <c r="G8" s="62"/>
      <c r="H8" s="62"/>
      <c r="I8" s="63">
        <f>I219</f>
        <v>19870518.26</v>
      </c>
      <c r="J8" s="63">
        <f>J219</f>
        <v>18593385.81</v>
      </c>
      <c r="K8" s="64">
        <f aca="true" t="shared" si="0" ref="K8:K39">J8/I8</f>
        <v>0.9357272702559091</v>
      </c>
    </row>
    <row r="9" spans="1:13" ht="15">
      <c r="A9" s="55" t="s">
        <v>1</v>
      </c>
      <c r="B9" s="56">
        <v>1</v>
      </c>
      <c r="C9" s="57" t="s">
        <v>2</v>
      </c>
      <c r="D9" s="58"/>
      <c r="E9" s="58"/>
      <c r="F9" s="58"/>
      <c r="G9" s="58"/>
      <c r="H9" s="58"/>
      <c r="I9" s="59">
        <f>I10+I16+I37+I42+I47</f>
        <v>8006105.98</v>
      </c>
      <c r="J9" s="59">
        <f>J10+J16+J37+J42+J47</f>
        <v>7750821.78</v>
      </c>
      <c r="K9" s="64">
        <f t="shared" si="0"/>
        <v>0.9681138120532349</v>
      </c>
      <c r="M9" s="23"/>
    </row>
    <row r="10" spans="1:11" ht="36">
      <c r="A10" s="19" t="s">
        <v>3</v>
      </c>
      <c r="B10" s="16">
        <v>1</v>
      </c>
      <c r="C10" s="15" t="s">
        <v>2</v>
      </c>
      <c r="D10" s="15" t="s">
        <v>4</v>
      </c>
      <c r="E10" s="21"/>
      <c r="F10" s="21"/>
      <c r="G10" s="21"/>
      <c r="H10" s="21"/>
      <c r="I10" s="22">
        <f>I12</f>
        <v>1041791</v>
      </c>
      <c r="J10" s="22">
        <f>J12</f>
        <v>978119.9299999999</v>
      </c>
      <c r="K10" s="34">
        <f t="shared" si="0"/>
        <v>0.9388830677170372</v>
      </c>
    </row>
    <row r="11" spans="1:11" ht="12.75">
      <c r="A11" s="24" t="s">
        <v>66</v>
      </c>
      <c r="B11" s="25">
        <v>1</v>
      </c>
      <c r="C11" s="21" t="s">
        <v>2</v>
      </c>
      <c r="D11" s="21" t="s">
        <v>4</v>
      </c>
      <c r="E11" s="21" t="s">
        <v>13</v>
      </c>
      <c r="F11" s="21" t="s">
        <v>78</v>
      </c>
      <c r="G11" s="21" t="s">
        <v>79</v>
      </c>
      <c r="H11" s="21"/>
      <c r="I11" s="27">
        <f>I12</f>
        <v>1041791</v>
      </c>
      <c r="J11" s="27">
        <f>J12</f>
        <v>978119.9299999999</v>
      </c>
      <c r="K11" s="18">
        <f t="shared" si="0"/>
        <v>0.9388830677170372</v>
      </c>
    </row>
    <row r="12" spans="1:11" ht="12.75">
      <c r="A12" s="24" t="s">
        <v>5</v>
      </c>
      <c r="B12" s="25">
        <v>1</v>
      </c>
      <c r="C12" s="21" t="s">
        <v>2</v>
      </c>
      <c r="D12" s="21" t="s">
        <v>4</v>
      </c>
      <c r="E12" s="21" t="s">
        <v>13</v>
      </c>
      <c r="F12" s="21" t="s">
        <v>78</v>
      </c>
      <c r="G12" s="21" t="s">
        <v>81</v>
      </c>
      <c r="H12" s="21"/>
      <c r="I12" s="27">
        <f>I15</f>
        <v>1041791</v>
      </c>
      <c r="J12" s="27">
        <f>J13</f>
        <v>978119.9299999999</v>
      </c>
      <c r="K12" s="18">
        <f t="shared" si="0"/>
        <v>0.9388830677170372</v>
      </c>
    </row>
    <row r="13" spans="1:11" ht="60">
      <c r="A13" s="28" t="s">
        <v>73</v>
      </c>
      <c r="B13" s="25">
        <v>1</v>
      </c>
      <c r="C13" s="21" t="s">
        <v>2</v>
      </c>
      <c r="D13" s="21" t="s">
        <v>4</v>
      </c>
      <c r="E13" s="21" t="s">
        <v>13</v>
      </c>
      <c r="F13" s="21" t="s">
        <v>78</v>
      </c>
      <c r="G13" s="21" t="s">
        <v>82</v>
      </c>
      <c r="H13" s="21" t="s">
        <v>47</v>
      </c>
      <c r="I13" s="27">
        <f>I14</f>
        <v>1041791</v>
      </c>
      <c r="J13" s="27">
        <f>J14</f>
        <v>978119.9299999999</v>
      </c>
      <c r="K13" s="18">
        <f t="shared" si="0"/>
        <v>0.9388830677170372</v>
      </c>
    </row>
    <row r="14" spans="1:11" ht="24">
      <c r="A14" s="28" t="s">
        <v>83</v>
      </c>
      <c r="B14" s="25">
        <v>1</v>
      </c>
      <c r="C14" s="21" t="s">
        <v>2</v>
      </c>
      <c r="D14" s="21" t="s">
        <v>4</v>
      </c>
      <c r="E14" s="21" t="s">
        <v>13</v>
      </c>
      <c r="F14" s="21" t="s">
        <v>78</v>
      </c>
      <c r="G14" s="21" t="s">
        <v>82</v>
      </c>
      <c r="H14" s="21" t="s">
        <v>46</v>
      </c>
      <c r="I14" s="27">
        <f>I15</f>
        <v>1041791</v>
      </c>
      <c r="J14" s="27">
        <f>J15</f>
        <v>978119.9299999999</v>
      </c>
      <c r="K14" s="18">
        <f t="shared" si="0"/>
        <v>0.9388830677170372</v>
      </c>
    </row>
    <row r="15" spans="1:11" ht="36">
      <c r="A15" s="28" t="s">
        <v>84</v>
      </c>
      <c r="B15" s="25">
        <v>1</v>
      </c>
      <c r="C15" s="21" t="s">
        <v>2</v>
      </c>
      <c r="D15" s="21" t="s">
        <v>4</v>
      </c>
      <c r="E15" s="21" t="s">
        <v>13</v>
      </c>
      <c r="F15" s="21" t="s">
        <v>78</v>
      </c>
      <c r="G15" s="21" t="s">
        <v>82</v>
      </c>
      <c r="H15" s="21" t="s">
        <v>44</v>
      </c>
      <c r="I15" s="27">
        <v>1041791</v>
      </c>
      <c r="J15" s="27">
        <f>773774.73+204345.2</f>
        <v>978119.9299999999</v>
      </c>
      <c r="K15" s="18">
        <f t="shared" si="0"/>
        <v>0.9388830677170372</v>
      </c>
    </row>
    <row r="16" spans="1:11" ht="48">
      <c r="A16" s="19" t="s">
        <v>6</v>
      </c>
      <c r="B16" s="16">
        <v>1</v>
      </c>
      <c r="C16" s="20" t="s">
        <v>2</v>
      </c>
      <c r="D16" s="20" t="s">
        <v>7</v>
      </c>
      <c r="E16" s="20"/>
      <c r="F16" s="20"/>
      <c r="G16" s="20"/>
      <c r="H16" s="20"/>
      <c r="I16" s="22">
        <f>I17</f>
        <v>6093601.33</v>
      </c>
      <c r="J16" s="22">
        <f>J17</f>
        <v>5938503.2</v>
      </c>
      <c r="K16" s="34">
        <f t="shared" si="0"/>
        <v>0.9745473782086101</v>
      </c>
    </row>
    <row r="17" spans="1:13" ht="12.75">
      <c r="A17" s="24" t="s">
        <v>66</v>
      </c>
      <c r="B17" s="25">
        <v>1</v>
      </c>
      <c r="C17" s="21" t="s">
        <v>2</v>
      </c>
      <c r="D17" s="21" t="s">
        <v>7</v>
      </c>
      <c r="E17" s="21" t="s">
        <v>13</v>
      </c>
      <c r="F17" s="21" t="s">
        <v>78</v>
      </c>
      <c r="G17" s="21" t="s">
        <v>85</v>
      </c>
      <c r="H17" s="21"/>
      <c r="I17" s="27">
        <f>I18</f>
        <v>6093601.33</v>
      </c>
      <c r="J17" s="27">
        <f>J18+J30+J33</f>
        <v>5938503.2</v>
      </c>
      <c r="K17" s="18">
        <f t="shared" si="0"/>
        <v>0.9745473782086101</v>
      </c>
      <c r="M17" s="23"/>
    </row>
    <row r="18" spans="1:11" ht="24">
      <c r="A18" s="24" t="s">
        <v>86</v>
      </c>
      <c r="B18" s="25">
        <v>1</v>
      </c>
      <c r="C18" s="21" t="s">
        <v>2</v>
      </c>
      <c r="D18" s="21" t="s">
        <v>7</v>
      </c>
      <c r="E18" s="21" t="s">
        <v>13</v>
      </c>
      <c r="F18" s="21" t="s">
        <v>78</v>
      </c>
      <c r="G18" s="21" t="s">
        <v>87</v>
      </c>
      <c r="H18" s="21"/>
      <c r="I18" s="27">
        <f>I19+I23+I26+I30+I33</f>
        <v>6093601.33</v>
      </c>
      <c r="J18" s="27">
        <f>J19+J23+J26</f>
        <v>5819253.2</v>
      </c>
      <c r="K18" s="18">
        <f t="shared" si="0"/>
        <v>0.9549776699946992</v>
      </c>
    </row>
    <row r="19" spans="1:11" ht="60">
      <c r="A19" s="28" t="s">
        <v>73</v>
      </c>
      <c r="B19" s="25">
        <v>1</v>
      </c>
      <c r="C19" s="21" t="s">
        <v>2</v>
      </c>
      <c r="D19" s="21" t="s">
        <v>7</v>
      </c>
      <c r="E19" s="21" t="s">
        <v>13</v>
      </c>
      <c r="F19" s="21" t="s">
        <v>78</v>
      </c>
      <c r="G19" s="21" t="s">
        <v>87</v>
      </c>
      <c r="H19" s="21" t="s">
        <v>47</v>
      </c>
      <c r="I19" s="27">
        <f>I20+I22</f>
        <v>5168285.11</v>
      </c>
      <c r="J19" s="27">
        <f>J20</f>
        <v>5056836.98</v>
      </c>
      <c r="K19" s="18">
        <f t="shared" si="0"/>
        <v>0.9784361490072672</v>
      </c>
    </row>
    <row r="20" spans="1:11" ht="24">
      <c r="A20" s="28" t="s">
        <v>83</v>
      </c>
      <c r="B20" s="25">
        <v>1</v>
      </c>
      <c r="C20" s="21" t="s">
        <v>2</v>
      </c>
      <c r="D20" s="21" t="s">
        <v>7</v>
      </c>
      <c r="E20" s="21" t="s">
        <v>13</v>
      </c>
      <c r="F20" s="21" t="s">
        <v>78</v>
      </c>
      <c r="G20" s="21" t="s">
        <v>87</v>
      </c>
      <c r="H20" s="21" t="s">
        <v>46</v>
      </c>
      <c r="I20" s="27">
        <f>I21</f>
        <v>5143920.91</v>
      </c>
      <c r="J20" s="27">
        <f>J21+J22</f>
        <v>5056836.98</v>
      </c>
      <c r="K20" s="18">
        <f t="shared" si="0"/>
        <v>0.983070515366847</v>
      </c>
    </row>
    <row r="21" spans="1:11" ht="36">
      <c r="A21" s="28" t="s">
        <v>84</v>
      </c>
      <c r="B21" s="25">
        <v>1</v>
      </c>
      <c r="C21" s="21" t="s">
        <v>2</v>
      </c>
      <c r="D21" s="21" t="s">
        <v>7</v>
      </c>
      <c r="E21" s="21" t="s">
        <v>13</v>
      </c>
      <c r="F21" s="21" t="s">
        <v>78</v>
      </c>
      <c r="G21" s="21" t="s">
        <v>87</v>
      </c>
      <c r="H21" s="21" t="s">
        <v>44</v>
      </c>
      <c r="I21" s="27">
        <f>3853640.09+1290280.82</f>
        <v>5143920.91</v>
      </c>
      <c r="J21" s="27">
        <f>3742191.96+1290280.82</f>
        <v>5032472.78</v>
      </c>
      <c r="K21" s="18">
        <f t="shared" si="0"/>
        <v>0.9783340117490259</v>
      </c>
    </row>
    <row r="22" spans="1:11" ht="36">
      <c r="A22" s="28" t="s">
        <v>155</v>
      </c>
      <c r="B22" s="25">
        <v>1</v>
      </c>
      <c r="C22" s="21" t="s">
        <v>2</v>
      </c>
      <c r="D22" s="21" t="s">
        <v>7</v>
      </c>
      <c r="E22" s="21" t="s">
        <v>13</v>
      </c>
      <c r="F22" s="21" t="s">
        <v>78</v>
      </c>
      <c r="G22" s="21" t="s">
        <v>87</v>
      </c>
      <c r="H22" s="21" t="s">
        <v>168</v>
      </c>
      <c r="I22" s="27">
        <v>24364.2</v>
      </c>
      <c r="J22" s="27">
        <v>24364.2</v>
      </c>
      <c r="K22" s="18">
        <f t="shared" si="0"/>
        <v>1</v>
      </c>
    </row>
    <row r="23" spans="1:11" ht="24">
      <c r="A23" s="28" t="s">
        <v>69</v>
      </c>
      <c r="B23" s="25">
        <v>1</v>
      </c>
      <c r="C23" s="21" t="s">
        <v>2</v>
      </c>
      <c r="D23" s="21" t="s">
        <v>7</v>
      </c>
      <c r="E23" s="21" t="s">
        <v>13</v>
      </c>
      <c r="F23" s="21" t="s">
        <v>78</v>
      </c>
      <c r="G23" s="21" t="s">
        <v>87</v>
      </c>
      <c r="H23" s="21" t="s">
        <v>49</v>
      </c>
      <c r="I23" s="27">
        <f>I24</f>
        <v>729635.62</v>
      </c>
      <c r="J23" s="27">
        <f>J24</f>
        <v>729635.62</v>
      </c>
      <c r="K23" s="18">
        <f t="shared" si="0"/>
        <v>1</v>
      </c>
    </row>
    <row r="24" spans="1:11" ht="24">
      <c r="A24" s="28" t="s">
        <v>88</v>
      </c>
      <c r="B24" s="25">
        <v>1</v>
      </c>
      <c r="C24" s="21" t="s">
        <v>2</v>
      </c>
      <c r="D24" s="21" t="s">
        <v>7</v>
      </c>
      <c r="E24" s="21" t="s">
        <v>13</v>
      </c>
      <c r="F24" s="21" t="s">
        <v>78</v>
      </c>
      <c r="G24" s="21" t="s">
        <v>87</v>
      </c>
      <c r="H24" s="21" t="s">
        <v>52</v>
      </c>
      <c r="I24" s="27">
        <f>I25</f>
        <v>729635.62</v>
      </c>
      <c r="J24" s="27">
        <f>J25</f>
        <v>729635.62</v>
      </c>
      <c r="K24" s="18">
        <f t="shared" si="0"/>
        <v>1</v>
      </c>
    </row>
    <row r="25" spans="1:11" ht="24">
      <c r="A25" s="24" t="s">
        <v>68</v>
      </c>
      <c r="B25" s="25">
        <v>1</v>
      </c>
      <c r="C25" s="21" t="s">
        <v>2</v>
      </c>
      <c r="D25" s="21" t="s">
        <v>7</v>
      </c>
      <c r="E25" s="21" t="s">
        <v>13</v>
      </c>
      <c r="F25" s="21" t="s">
        <v>78</v>
      </c>
      <c r="G25" s="21" t="s">
        <v>87</v>
      </c>
      <c r="H25" s="21" t="s">
        <v>45</v>
      </c>
      <c r="I25" s="27">
        <v>729635.62</v>
      </c>
      <c r="J25" s="27">
        <f>97279.32+272801.22+114475+65652.8+20130.28+159297</f>
        <v>729635.62</v>
      </c>
      <c r="K25" s="18">
        <f t="shared" si="0"/>
        <v>1</v>
      </c>
    </row>
    <row r="26" spans="1:11" ht="12.75">
      <c r="A26" s="24" t="s">
        <v>51</v>
      </c>
      <c r="B26" s="25">
        <v>1</v>
      </c>
      <c r="C26" s="21" t="s">
        <v>2</v>
      </c>
      <c r="D26" s="21" t="s">
        <v>7</v>
      </c>
      <c r="E26" s="21" t="s">
        <v>13</v>
      </c>
      <c r="F26" s="21" t="s">
        <v>78</v>
      </c>
      <c r="G26" s="21" t="s">
        <v>87</v>
      </c>
      <c r="H26" s="21" t="s">
        <v>48</v>
      </c>
      <c r="I26" s="27">
        <f>I27</f>
        <v>32780.6</v>
      </c>
      <c r="J26" s="27">
        <f>J27</f>
        <v>32780.6</v>
      </c>
      <c r="K26" s="18">
        <f t="shared" si="0"/>
        <v>1</v>
      </c>
    </row>
    <row r="27" spans="1:11" ht="12.75">
      <c r="A27" s="24" t="s">
        <v>125</v>
      </c>
      <c r="B27" s="25">
        <v>1</v>
      </c>
      <c r="C27" s="21" t="s">
        <v>2</v>
      </c>
      <c r="D27" s="21" t="s">
        <v>7</v>
      </c>
      <c r="E27" s="21" t="s">
        <v>13</v>
      </c>
      <c r="F27" s="21" t="s">
        <v>78</v>
      </c>
      <c r="G27" s="21" t="s">
        <v>87</v>
      </c>
      <c r="H27" s="21" t="s">
        <v>126</v>
      </c>
      <c r="I27" s="27">
        <f>I28+I29</f>
        <v>32780.6</v>
      </c>
      <c r="J27" s="27">
        <f>J28+J29</f>
        <v>32780.6</v>
      </c>
      <c r="K27" s="18">
        <f t="shared" si="0"/>
        <v>1</v>
      </c>
    </row>
    <row r="28" spans="1:11" ht="29.25" customHeight="1">
      <c r="A28" s="29" t="s">
        <v>127</v>
      </c>
      <c r="B28" s="25">
        <v>1</v>
      </c>
      <c r="C28" s="21" t="s">
        <v>2</v>
      </c>
      <c r="D28" s="21" t="s">
        <v>7</v>
      </c>
      <c r="E28" s="21" t="s">
        <v>13</v>
      </c>
      <c r="F28" s="21" t="s">
        <v>78</v>
      </c>
      <c r="G28" s="21" t="s">
        <v>87</v>
      </c>
      <c r="H28" s="21" t="s">
        <v>128</v>
      </c>
      <c r="I28" s="27">
        <v>15655.25</v>
      </c>
      <c r="J28" s="27">
        <v>15655.25</v>
      </c>
      <c r="K28" s="18">
        <f t="shared" si="0"/>
        <v>1</v>
      </c>
    </row>
    <row r="29" spans="1:11" ht="12.75">
      <c r="A29" s="24" t="s">
        <v>129</v>
      </c>
      <c r="B29" s="25">
        <v>1</v>
      </c>
      <c r="C29" s="21" t="s">
        <v>2</v>
      </c>
      <c r="D29" s="21" t="s">
        <v>7</v>
      </c>
      <c r="E29" s="21" t="s">
        <v>13</v>
      </c>
      <c r="F29" s="21" t="s">
        <v>78</v>
      </c>
      <c r="G29" s="21" t="s">
        <v>87</v>
      </c>
      <c r="H29" s="21" t="s">
        <v>130</v>
      </c>
      <c r="I29" s="27">
        <v>17125.35</v>
      </c>
      <c r="J29" s="27">
        <v>17125.35</v>
      </c>
      <c r="K29" s="18">
        <f t="shared" si="0"/>
        <v>1</v>
      </c>
    </row>
    <row r="30" spans="1:11" ht="24">
      <c r="A30" s="30" t="s">
        <v>89</v>
      </c>
      <c r="B30" s="25">
        <v>1</v>
      </c>
      <c r="C30" s="21" t="s">
        <v>2</v>
      </c>
      <c r="D30" s="21" t="s">
        <v>7</v>
      </c>
      <c r="E30" s="21" t="s">
        <v>13</v>
      </c>
      <c r="F30" s="21" t="s">
        <v>78</v>
      </c>
      <c r="G30" s="21" t="s">
        <v>90</v>
      </c>
      <c r="H30" s="21"/>
      <c r="I30" s="27">
        <f>I31</f>
        <v>84900</v>
      </c>
      <c r="J30" s="27">
        <f>J31</f>
        <v>41250</v>
      </c>
      <c r="K30" s="18">
        <f t="shared" si="0"/>
        <v>0.48586572438162545</v>
      </c>
    </row>
    <row r="31" spans="1:11" ht="12.75">
      <c r="A31" s="24" t="s">
        <v>23</v>
      </c>
      <c r="B31" s="25">
        <v>1</v>
      </c>
      <c r="C31" s="21" t="s">
        <v>2</v>
      </c>
      <c r="D31" s="21" t="s">
        <v>7</v>
      </c>
      <c r="E31" s="21" t="s">
        <v>13</v>
      </c>
      <c r="F31" s="21" t="s">
        <v>78</v>
      </c>
      <c r="G31" s="21" t="s">
        <v>90</v>
      </c>
      <c r="H31" s="21" t="s">
        <v>25</v>
      </c>
      <c r="I31" s="27">
        <f>I32</f>
        <v>84900</v>
      </c>
      <c r="J31" s="27">
        <f>J32</f>
        <v>41250</v>
      </c>
      <c r="K31" s="18">
        <f t="shared" si="0"/>
        <v>0.48586572438162545</v>
      </c>
    </row>
    <row r="32" spans="1:11" ht="12.75">
      <c r="A32" s="31" t="s">
        <v>33</v>
      </c>
      <c r="B32" s="25">
        <v>1</v>
      </c>
      <c r="C32" s="21" t="s">
        <v>2</v>
      </c>
      <c r="D32" s="21" t="s">
        <v>7</v>
      </c>
      <c r="E32" s="21" t="s">
        <v>13</v>
      </c>
      <c r="F32" s="21" t="s">
        <v>78</v>
      </c>
      <c r="G32" s="21" t="s">
        <v>90</v>
      </c>
      <c r="H32" s="21" t="s">
        <v>43</v>
      </c>
      <c r="I32" s="27">
        <v>84900</v>
      </c>
      <c r="J32" s="27">
        <v>41250</v>
      </c>
      <c r="K32" s="18">
        <f t="shared" si="0"/>
        <v>0.48586572438162545</v>
      </c>
    </row>
    <row r="33" spans="1:11" ht="24">
      <c r="A33" s="24" t="s">
        <v>91</v>
      </c>
      <c r="B33" s="25">
        <v>1</v>
      </c>
      <c r="C33" s="21" t="s">
        <v>2</v>
      </c>
      <c r="D33" s="21" t="s">
        <v>7</v>
      </c>
      <c r="E33" s="21" t="s">
        <v>13</v>
      </c>
      <c r="F33" s="21" t="s">
        <v>78</v>
      </c>
      <c r="G33" s="21" t="s">
        <v>92</v>
      </c>
      <c r="H33" s="21"/>
      <c r="I33" s="27">
        <f aca="true" t="shared" si="1" ref="I33:J35">I34</f>
        <v>78000</v>
      </c>
      <c r="J33" s="27">
        <f t="shared" si="1"/>
        <v>78000</v>
      </c>
      <c r="K33" s="18">
        <f t="shared" si="0"/>
        <v>1</v>
      </c>
    </row>
    <row r="34" spans="1:11" ht="24">
      <c r="A34" s="28" t="s">
        <v>69</v>
      </c>
      <c r="B34" s="25">
        <v>1</v>
      </c>
      <c r="C34" s="21" t="s">
        <v>2</v>
      </c>
      <c r="D34" s="21" t="s">
        <v>7</v>
      </c>
      <c r="E34" s="21" t="s">
        <v>13</v>
      </c>
      <c r="F34" s="21" t="s">
        <v>78</v>
      </c>
      <c r="G34" s="21" t="s">
        <v>92</v>
      </c>
      <c r="H34" s="21" t="s">
        <v>49</v>
      </c>
      <c r="I34" s="27">
        <f t="shared" si="1"/>
        <v>78000</v>
      </c>
      <c r="J34" s="27">
        <f t="shared" si="1"/>
        <v>78000</v>
      </c>
      <c r="K34" s="18">
        <f t="shared" si="0"/>
        <v>1</v>
      </c>
    </row>
    <row r="35" spans="1:11" ht="24">
      <c r="A35" s="28" t="s">
        <v>88</v>
      </c>
      <c r="B35" s="25">
        <v>1</v>
      </c>
      <c r="C35" s="21" t="s">
        <v>2</v>
      </c>
      <c r="D35" s="21" t="s">
        <v>7</v>
      </c>
      <c r="E35" s="21" t="s">
        <v>13</v>
      </c>
      <c r="F35" s="21" t="s">
        <v>78</v>
      </c>
      <c r="G35" s="21" t="s">
        <v>92</v>
      </c>
      <c r="H35" s="21" t="s">
        <v>52</v>
      </c>
      <c r="I35" s="27">
        <f t="shared" si="1"/>
        <v>78000</v>
      </c>
      <c r="J35" s="27">
        <f t="shared" si="1"/>
        <v>78000</v>
      </c>
      <c r="K35" s="18">
        <f t="shared" si="0"/>
        <v>1</v>
      </c>
    </row>
    <row r="36" spans="1:11" ht="24">
      <c r="A36" s="24" t="s">
        <v>68</v>
      </c>
      <c r="B36" s="25">
        <v>1</v>
      </c>
      <c r="C36" s="21" t="s">
        <v>2</v>
      </c>
      <c r="D36" s="21" t="s">
        <v>7</v>
      </c>
      <c r="E36" s="21" t="s">
        <v>13</v>
      </c>
      <c r="F36" s="21" t="s">
        <v>78</v>
      </c>
      <c r="G36" s="21" t="s">
        <v>92</v>
      </c>
      <c r="H36" s="21" t="s">
        <v>45</v>
      </c>
      <c r="I36" s="27">
        <v>78000</v>
      </c>
      <c r="J36" s="27">
        <f>3000+20280+12450+42270</f>
        <v>78000</v>
      </c>
      <c r="K36" s="18">
        <f t="shared" si="0"/>
        <v>1</v>
      </c>
    </row>
    <row r="37" spans="1:11" ht="36">
      <c r="A37" s="19" t="s">
        <v>104</v>
      </c>
      <c r="B37" s="16">
        <v>12</v>
      </c>
      <c r="C37" s="20" t="s">
        <v>2</v>
      </c>
      <c r="D37" s="20" t="s">
        <v>36</v>
      </c>
      <c r="E37" s="20"/>
      <c r="F37" s="20"/>
      <c r="G37" s="20"/>
      <c r="H37" s="20"/>
      <c r="I37" s="22">
        <f aca="true" t="shared" si="2" ref="I37:J40">I38</f>
        <v>86115</v>
      </c>
      <c r="J37" s="22">
        <f t="shared" si="2"/>
        <v>62600</v>
      </c>
      <c r="K37" s="34">
        <f t="shared" si="0"/>
        <v>0.7269349126168496</v>
      </c>
    </row>
    <row r="38" spans="1:11" ht="12.75">
      <c r="A38" s="24" t="s">
        <v>66</v>
      </c>
      <c r="B38" s="25">
        <v>1</v>
      </c>
      <c r="C38" s="21" t="s">
        <v>2</v>
      </c>
      <c r="D38" s="21" t="s">
        <v>36</v>
      </c>
      <c r="E38" s="21" t="s">
        <v>13</v>
      </c>
      <c r="F38" s="21" t="s">
        <v>78</v>
      </c>
      <c r="G38" s="21" t="s">
        <v>79</v>
      </c>
      <c r="H38" s="21"/>
      <c r="I38" s="27">
        <f t="shared" si="2"/>
        <v>86115</v>
      </c>
      <c r="J38" s="27">
        <f t="shared" si="2"/>
        <v>62600</v>
      </c>
      <c r="K38" s="18">
        <f t="shared" si="0"/>
        <v>0.7269349126168496</v>
      </c>
    </row>
    <row r="39" spans="1:11" ht="48">
      <c r="A39" s="30" t="s">
        <v>93</v>
      </c>
      <c r="B39" s="25">
        <v>1</v>
      </c>
      <c r="C39" s="21" t="s">
        <v>2</v>
      </c>
      <c r="D39" s="21" t="s">
        <v>36</v>
      </c>
      <c r="E39" s="21" t="s">
        <v>13</v>
      </c>
      <c r="F39" s="21" t="s">
        <v>78</v>
      </c>
      <c r="G39" s="21" t="s">
        <v>94</v>
      </c>
      <c r="H39" s="21"/>
      <c r="I39" s="27">
        <f t="shared" si="2"/>
        <v>86115</v>
      </c>
      <c r="J39" s="27">
        <f t="shared" si="2"/>
        <v>62600</v>
      </c>
      <c r="K39" s="18">
        <f t="shared" si="0"/>
        <v>0.7269349126168496</v>
      </c>
    </row>
    <row r="40" spans="1:11" ht="12.75">
      <c r="A40" s="24" t="s">
        <v>23</v>
      </c>
      <c r="B40" s="25">
        <v>1</v>
      </c>
      <c r="C40" s="21" t="s">
        <v>2</v>
      </c>
      <c r="D40" s="21" t="s">
        <v>36</v>
      </c>
      <c r="E40" s="21" t="s">
        <v>13</v>
      </c>
      <c r="F40" s="21" t="s">
        <v>78</v>
      </c>
      <c r="G40" s="21" t="s">
        <v>94</v>
      </c>
      <c r="H40" s="21" t="s">
        <v>25</v>
      </c>
      <c r="I40" s="27">
        <f t="shared" si="2"/>
        <v>86115</v>
      </c>
      <c r="J40" s="27">
        <f t="shared" si="2"/>
        <v>62600</v>
      </c>
      <c r="K40" s="18">
        <f aca="true" t="shared" si="3" ref="K40:K79">J40/I40</f>
        <v>0.7269349126168496</v>
      </c>
    </row>
    <row r="41" spans="1:11" ht="12.75">
      <c r="A41" s="24" t="s">
        <v>33</v>
      </c>
      <c r="B41" s="25">
        <v>1</v>
      </c>
      <c r="C41" s="21" t="s">
        <v>2</v>
      </c>
      <c r="D41" s="21" t="s">
        <v>36</v>
      </c>
      <c r="E41" s="21" t="s">
        <v>13</v>
      </c>
      <c r="F41" s="21" t="s">
        <v>78</v>
      </c>
      <c r="G41" s="21" t="s">
        <v>94</v>
      </c>
      <c r="H41" s="21" t="s">
        <v>43</v>
      </c>
      <c r="I41" s="27">
        <v>86115</v>
      </c>
      <c r="J41" s="27">
        <v>62600</v>
      </c>
      <c r="K41" s="18">
        <f t="shared" si="3"/>
        <v>0.7269349126168496</v>
      </c>
    </row>
    <row r="42" spans="1:23" s="5" customFormat="1" ht="12.75">
      <c r="A42" s="19" t="s">
        <v>8</v>
      </c>
      <c r="B42" s="16">
        <v>1</v>
      </c>
      <c r="C42" s="20" t="s">
        <v>2</v>
      </c>
      <c r="D42" s="20" t="s">
        <v>31</v>
      </c>
      <c r="E42" s="20"/>
      <c r="F42" s="20"/>
      <c r="G42" s="20"/>
      <c r="H42" s="20"/>
      <c r="I42" s="22">
        <f>I43</f>
        <v>13000</v>
      </c>
      <c r="J42" s="22">
        <f>J43</f>
        <v>0</v>
      </c>
      <c r="K42" s="34">
        <f t="shared" si="3"/>
        <v>0</v>
      </c>
      <c r="L42" s="13"/>
      <c r="M42" s="13"/>
      <c r="N42" s="13"/>
      <c r="O42" s="13"/>
      <c r="P42" s="13"/>
      <c r="Q42"/>
      <c r="R42"/>
      <c r="S42"/>
      <c r="T42"/>
      <c r="U42"/>
      <c r="V42"/>
      <c r="W42"/>
    </row>
    <row r="43" spans="1:11" ht="12.75">
      <c r="A43" s="24" t="s">
        <v>66</v>
      </c>
      <c r="B43" s="25">
        <v>1</v>
      </c>
      <c r="C43" s="21" t="s">
        <v>2</v>
      </c>
      <c r="D43" s="21" t="s">
        <v>31</v>
      </c>
      <c r="E43" s="21" t="s">
        <v>13</v>
      </c>
      <c r="F43" s="21" t="s">
        <v>78</v>
      </c>
      <c r="G43" s="21" t="s">
        <v>85</v>
      </c>
      <c r="H43" s="21"/>
      <c r="I43" s="27">
        <f>I44</f>
        <v>13000</v>
      </c>
      <c r="J43" s="27">
        <f>J44</f>
        <v>0</v>
      </c>
      <c r="K43" s="18">
        <f t="shared" si="3"/>
        <v>0</v>
      </c>
    </row>
    <row r="44" spans="1:11" ht="12.75">
      <c r="A44" s="28" t="s">
        <v>29</v>
      </c>
      <c r="B44" s="25">
        <v>1</v>
      </c>
      <c r="C44" s="21" t="s">
        <v>2</v>
      </c>
      <c r="D44" s="21" t="s">
        <v>31</v>
      </c>
      <c r="E44" s="21" t="s">
        <v>13</v>
      </c>
      <c r="F44" s="21" t="s">
        <v>78</v>
      </c>
      <c r="G44" s="21" t="s">
        <v>95</v>
      </c>
      <c r="H44" s="21"/>
      <c r="I44" s="27">
        <f>I46</f>
        <v>13000</v>
      </c>
      <c r="J44" s="27">
        <f>J46</f>
        <v>0</v>
      </c>
      <c r="K44" s="18">
        <f t="shared" si="3"/>
        <v>0</v>
      </c>
    </row>
    <row r="45" spans="1:11" ht="12.75">
      <c r="A45" s="28" t="s">
        <v>51</v>
      </c>
      <c r="B45" s="25">
        <v>1</v>
      </c>
      <c r="C45" s="21" t="s">
        <v>2</v>
      </c>
      <c r="D45" s="21" t="s">
        <v>31</v>
      </c>
      <c r="E45" s="21" t="s">
        <v>13</v>
      </c>
      <c r="F45" s="21" t="s">
        <v>78</v>
      </c>
      <c r="G45" s="21" t="s">
        <v>95</v>
      </c>
      <c r="H45" s="21" t="s">
        <v>48</v>
      </c>
      <c r="I45" s="27">
        <f>I46</f>
        <v>13000</v>
      </c>
      <c r="J45" s="27">
        <f>J46</f>
        <v>0</v>
      </c>
      <c r="K45" s="18">
        <f t="shared" si="3"/>
        <v>0</v>
      </c>
    </row>
    <row r="46" spans="1:23" s="3" customFormat="1" ht="12.75">
      <c r="A46" s="24" t="s">
        <v>64</v>
      </c>
      <c r="B46" s="25">
        <v>1</v>
      </c>
      <c r="C46" s="21" t="s">
        <v>2</v>
      </c>
      <c r="D46" s="21" t="s">
        <v>31</v>
      </c>
      <c r="E46" s="21" t="s">
        <v>13</v>
      </c>
      <c r="F46" s="21" t="s">
        <v>78</v>
      </c>
      <c r="G46" s="21" t="s">
        <v>95</v>
      </c>
      <c r="H46" s="21" t="s">
        <v>63</v>
      </c>
      <c r="I46" s="27">
        <v>13000</v>
      </c>
      <c r="J46" s="27">
        <v>0</v>
      </c>
      <c r="K46" s="18">
        <f t="shared" si="3"/>
        <v>0</v>
      </c>
      <c r="L46" s="13"/>
      <c r="M46" s="13"/>
      <c r="N46" s="13"/>
      <c r="O46" s="13"/>
      <c r="P46" s="13"/>
      <c r="Q46"/>
      <c r="R46"/>
      <c r="S46"/>
      <c r="T46"/>
      <c r="U46"/>
      <c r="V46"/>
      <c r="W46"/>
    </row>
    <row r="47" spans="1:23" s="48" customFormat="1" ht="12.75">
      <c r="A47" s="19" t="s">
        <v>30</v>
      </c>
      <c r="B47" s="16">
        <v>1</v>
      </c>
      <c r="C47" s="20" t="s">
        <v>2</v>
      </c>
      <c r="D47" s="20" t="s">
        <v>32</v>
      </c>
      <c r="E47" s="20"/>
      <c r="F47" s="20"/>
      <c r="G47" s="20"/>
      <c r="H47" s="20"/>
      <c r="I47" s="22">
        <f>I48</f>
        <v>771598.65</v>
      </c>
      <c r="J47" s="22">
        <f>J48</f>
        <v>771598.65</v>
      </c>
      <c r="K47" s="34">
        <f t="shared" si="3"/>
        <v>1</v>
      </c>
      <c r="L47" s="33"/>
      <c r="M47" s="33"/>
      <c r="N47" s="33"/>
      <c r="O47" s="33"/>
      <c r="P47" s="33"/>
      <c r="Q47" s="47"/>
      <c r="R47" s="47"/>
      <c r="S47" s="47"/>
      <c r="T47" s="47"/>
      <c r="U47" s="47"/>
      <c r="V47" s="47"/>
      <c r="W47" s="47"/>
    </row>
    <row r="48" spans="1:11" ht="12.75">
      <c r="A48" s="24" t="s">
        <v>66</v>
      </c>
      <c r="B48" s="25">
        <v>1</v>
      </c>
      <c r="C48" s="21" t="s">
        <v>2</v>
      </c>
      <c r="D48" s="21" t="s">
        <v>32</v>
      </c>
      <c r="E48" s="21" t="s">
        <v>13</v>
      </c>
      <c r="F48" s="21" t="s">
        <v>78</v>
      </c>
      <c r="G48" s="21" t="s">
        <v>85</v>
      </c>
      <c r="H48" s="21"/>
      <c r="I48" s="27">
        <f>I50+I55+I59+I65+I69+I75+I79</f>
        <v>771598.65</v>
      </c>
      <c r="J48" s="27">
        <f>J50+J55+J59+J65+J69+J75+J79</f>
        <v>771598.65</v>
      </c>
      <c r="K48" s="18">
        <f t="shared" si="3"/>
        <v>1</v>
      </c>
    </row>
    <row r="49" spans="1:11" ht="24">
      <c r="A49" s="73" t="s">
        <v>186</v>
      </c>
      <c r="B49" s="16">
        <v>1</v>
      </c>
      <c r="C49" s="20" t="s">
        <v>2</v>
      </c>
      <c r="D49" s="20" t="s">
        <v>32</v>
      </c>
      <c r="E49" s="20" t="s">
        <v>13</v>
      </c>
      <c r="F49" s="20" t="s">
        <v>78</v>
      </c>
      <c r="G49" s="20" t="s">
        <v>96</v>
      </c>
      <c r="H49" s="20"/>
      <c r="I49" s="22">
        <f>I50+I53</f>
        <v>120000</v>
      </c>
      <c r="J49" s="22">
        <f>J50+J53</f>
        <v>120000</v>
      </c>
      <c r="K49" s="34">
        <f>J49/I49</f>
        <v>1</v>
      </c>
    </row>
    <row r="50" spans="1:11" ht="24">
      <c r="A50" s="28" t="s">
        <v>69</v>
      </c>
      <c r="B50" s="25">
        <v>1</v>
      </c>
      <c r="C50" s="21" t="s">
        <v>2</v>
      </c>
      <c r="D50" s="21" t="s">
        <v>32</v>
      </c>
      <c r="E50" s="21" t="s">
        <v>13</v>
      </c>
      <c r="F50" s="21" t="s">
        <v>78</v>
      </c>
      <c r="G50" s="21" t="s">
        <v>96</v>
      </c>
      <c r="H50" s="21" t="s">
        <v>49</v>
      </c>
      <c r="I50" s="27">
        <f>I51</f>
        <v>100000</v>
      </c>
      <c r="J50" s="27">
        <f>J51</f>
        <v>100000</v>
      </c>
      <c r="K50" s="18">
        <f t="shared" si="3"/>
        <v>1</v>
      </c>
    </row>
    <row r="51" spans="1:11" ht="24">
      <c r="A51" s="28" t="s">
        <v>53</v>
      </c>
      <c r="B51" s="25">
        <v>1</v>
      </c>
      <c r="C51" s="21" t="s">
        <v>2</v>
      </c>
      <c r="D51" s="21" t="s">
        <v>32</v>
      </c>
      <c r="E51" s="21" t="s">
        <v>13</v>
      </c>
      <c r="F51" s="21" t="s">
        <v>78</v>
      </c>
      <c r="G51" s="21" t="s">
        <v>96</v>
      </c>
      <c r="H51" s="21" t="s">
        <v>52</v>
      </c>
      <c r="I51" s="27">
        <f>I52</f>
        <v>100000</v>
      </c>
      <c r="J51" s="27">
        <f>J52</f>
        <v>100000</v>
      </c>
      <c r="K51" s="18">
        <f t="shared" si="3"/>
        <v>1</v>
      </c>
    </row>
    <row r="52" spans="1:11" ht="24">
      <c r="A52" s="24" t="s">
        <v>50</v>
      </c>
      <c r="B52" s="25">
        <v>1</v>
      </c>
      <c r="C52" s="21" t="s">
        <v>2</v>
      </c>
      <c r="D52" s="21" t="s">
        <v>32</v>
      </c>
      <c r="E52" s="21" t="s">
        <v>13</v>
      </c>
      <c r="F52" s="21" t="s">
        <v>78</v>
      </c>
      <c r="G52" s="21" t="s">
        <v>96</v>
      </c>
      <c r="H52" s="21" t="s">
        <v>45</v>
      </c>
      <c r="I52" s="27">
        <v>100000</v>
      </c>
      <c r="J52" s="27">
        <f>80000+20000</f>
        <v>100000</v>
      </c>
      <c r="K52" s="18">
        <f t="shared" si="3"/>
        <v>1</v>
      </c>
    </row>
    <row r="53" spans="1:11" ht="36">
      <c r="A53" s="24" t="s">
        <v>110</v>
      </c>
      <c r="B53" s="25">
        <v>1</v>
      </c>
      <c r="C53" s="21" t="s">
        <v>2</v>
      </c>
      <c r="D53" s="21" t="s">
        <v>32</v>
      </c>
      <c r="E53" s="21" t="s">
        <v>13</v>
      </c>
      <c r="F53" s="21" t="s">
        <v>78</v>
      </c>
      <c r="G53" s="21" t="s">
        <v>96</v>
      </c>
      <c r="H53" s="21" t="s">
        <v>54</v>
      </c>
      <c r="I53" s="27">
        <v>20000</v>
      </c>
      <c r="J53" s="27">
        <v>20000</v>
      </c>
      <c r="K53" s="18">
        <f t="shared" si="3"/>
        <v>1</v>
      </c>
    </row>
    <row r="54" spans="1:11" ht="36" customHeight="1">
      <c r="A54" s="24" t="s">
        <v>188</v>
      </c>
      <c r="B54" s="25">
        <v>1</v>
      </c>
      <c r="C54" s="21" t="s">
        <v>2</v>
      </c>
      <c r="D54" s="21" t="s">
        <v>32</v>
      </c>
      <c r="E54" s="21" t="s">
        <v>13</v>
      </c>
      <c r="F54" s="21" t="s">
        <v>78</v>
      </c>
      <c r="G54" s="21" t="s">
        <v>96</v>
      </c>
      <c r="H54" s="21" t="s">
        <v>187</v>
      </c>
      <c r="I54" s="27">
        <v>20000</v>
      </c>
      <c r="J54" s="27">
        <v>20000</v>
      </c>
      <c r="K54" s="18">
        <f t="shared" si="3"/>
        <v>1</v>
      </c>
    </row>
    <row r="55" spans="1:11" ht="24">
      <c r="A55" s="19" t="s">
        <v>175</v>
      </c>
      <c r="B55" s="16">
        <v>1</v>
      </c>
      <c r="C55" s="20" t="s">
        <v>2</v>
      </c>
      <c r="D55" s="20" t="s">
        <v>32</v>
      </c>
      <c r="E55" s="20" t="s">
        <v>13</v>
      </c>
      <c r="F55" s="20" t="s">
        <v>78</v>
      </c>
      <c r="G55" s="20" t="s">
        <v>165</v>
      </c>
      <c r="H55" s="20"/>
      <c r="I55" s="22">
        <f>I57</f>
        <v>15000</v>
      </c>
      <c r="J55" s="22">
        <f>J57</f>
        <v>15000</v>
      </c>
      <c r="K55" s="34">
        <f t="shared" si="3"/>
        <v>1</v>
      </c>
    </row>
    <row r="56" spans="1:11" ht="24">
      <c r="A56" s="28" t="s">
        <v>69</v>
      </c>
      <c r="B56" s="25">
        <v>1</v>
      </c>
      <c r="C56" s="21" t="s">
        <v>2</v>
      </c>
      <c r="D56" s="21" t="s">
        <v>32</v>
      </c>
      <c r="E56" s="21" t="s">
        <v>13</v>
      </c>
      <c r="F56" s="21" t="s">
        <v>78</v>
      </c>
      <c r="G56" s="21" t="s">
        <v>165</v>
      </c>
      <c r="H56" s="21" t="s">
        <v>49</v>
      </c>
      <c r="I56" s="27">
        <f>I57</f>
        <v>15000</v>
      </c>
      <c r="J56" s="27">
        <f>J57</f>
        <v>15000</v>
      </c>
      <c r="K56" s="18">
        <f>J56/I56</f>
        <v>1</v>
      </c>
    </row>
    <row r="57" spans="1:11" ht="24">
      <c r="A57" s="28" t="s">
        <v>53</v>
      </c>
      <c r="B57" s="25">
        <v>1</v>
      </c>
      <c r="C57" s="21" t="s">
        <v>2</v>
      </c>
      <c r="D57" s="21" t="s">
        <v>32</v>
      </c>
      <c r="E57" s="21" t="s">
        <v>13</v>
      </c>
      <c r="F57" s="21" t="s">
        <v>78</v>
      </c>
      <c r="G57" s="21" t="s">
        <v>165</v>
      </c>
      <c r="H57" s="21" t="s">
        <v>52</v>
      </c>
      <c r="I57" s="27">
        <f>I58</f>
        <v>15000</v>
      </c>
      <c r="J57" s="27">
        <f>J58</f>
        <v>15000</v>
      </c>
      <c r="K57" s="18">
        <f t="shared" si="3"/>
        <v>1</v>
      </c>
    </row>
    <row r="58" spans="1:11" ht="24">
      <c r="A58" s="24" t="s">
        <v>50</v>
      </c>
      <c r="B58" s="25">
        <v>1</v>
      </c>
      <c r="C58" s="21" t="s">
        <v>2</v>
      </c>
      <c r="D58" s="21" t="s">
        <v>32</v>
      </c>
      <c r="E58" s="21" t="s">
        <v>13</v>
      </c>
      <c r="F58" s="21" t="s">
        <v>78</v>
      </c>
      <c r="G58" s="21" t="s">
        <v>165</v>
      </c>
      <c r="H58" s="21" t="s">
        <v>45</v>
      </c>
      <c r="I58" s="27">
        <v>15000</v>
      </c>
      <c r="J58" s="27">
        <v>15000</v>
      </c>
      <c r="K58" s="18">
        <f t="shared" si="3"/>
        <v>1</v>
      </c>
    </row>
    <row r="59" spans="1:23" s="8" customFormat="1" ht="24">
      <c r="A59" s="19" t="s">
        <v>131</v>
      </c>
      <c r="B59" s="16">
        <v>1</v>
      </c>
      <c r="C59" s="20" t="s">
        <v>2</v>
      </c>
      <c r="D59" s="20" t="s">
        <v>32</v>
      </c>
      <c r="E59" s="20" t="s">
        <v>13</v>
      </c>
      <c r="F59" s="20" t="s">
        <v>78</v>
      </c>
      <c r="G59" s="20" t="s">
        <v>132</v>
      </c>
      <c r="H59" s="20"/>
      <c r="I59" s="22">
        <f>I60+I63</f>
        <v>69500</v>
      </c>
      <c r="J59" s="22">
        <f>J60+J63</f>
        <v>69500</v>
      </c>
      <c r="K59" s="34">
        <f t="shared" si="3"/>
        <v>1</v>
      </c>
      <c r="L59" s="33"/>
      <c r="M59" s="33"/>
      <c r="N59" s="33"/>
      <c r="O59" s="33"/>
      <c r="P59" s="33"/>
      <c r="Q59" s="9"/>
      <c r="R59" s="9"/>
      <c r="S59" s="9"/>
      <c r="T59" s="9"/>
      <c r="U59" s="9"/>
      <c r="V59" s="9"/>
      <c r="W59" s="9"/>
    </row>
    <row r="60" spans="1:11" ht="24">
      <c r="A60" s="28" t="s">
        <v>69</v>
      </c>
      <c r="B60" s="25">
        <v>1</v>
      </c>
      <c r="C60" s="21" t="s">
        <v>2</v>
      </c>
      <c r="D60" s="21" t="s">
        <v>32</v>
      </c>
      <c r="E60" s="21" t="s">
        <v>13</v>
      </c>
      <c r="F60" s="21" t="s">
        <v>78</v>
      </c>
      <c r="G60" s="21" t="s">
        <v>132</v>
      </c>
      <c r="H60" s="21" t="s">
        <v>49</v>
      </c>
      <c r="I60" s="27">
        <v>55500</v>
      </c>
      <c r="J60" s="27">
        <v>55500</v>
      </c>
      <c r="K60" s="18">
        <f t="shared" si="3"/>
        <v>1</v>
      </c>
    </row>
    <row r="61" spans="1:11" ht="24">
      <c r="A61" s="28" t="s">
        <v>88</v>
      </c>
      <c r="B61" s="25">
        <v>1</v>
      </c>
      <c r="C61" s="21" t="s">
        <v>2</v>
      </c>
      <c r="D61" s="21" t="s">
        <v>32</v>
      </c>
      <c r="E61" s="21" t="s">
        <v>13</v>
      </c>
      <c r="F61" s="21" t="s">
        <v>78</v>
      </c>
      <c r="G61" s="21" t="s">
        <v>132</v>
      </c>
      <c r="H61" s="21" t="s">
        <v>52</v>
      </c>
      <c r="I61" s="27">
        <v>55500</v>
      </c>
      <c r="J61" s="27">
        <v>55500</v>
      </c>
      <c r="K61" s="18">
        <f t="shared" si="3"/>
        <v>1</v>
      </c>
    </row>
    <row r="62" spans="1:11" ht="24">
      <c r="A62" s="24" t="s">
        <v>68</v>
      </c>
      <c r="B62" s="25">
        <v>1</v>
      </c>
      <c r="C62" s="21" t="s">
        <v>2</v>
      </c>
      <c r="D62" s="21" t="s">
        <v>32</v>
      </c>
      <c r="E62" s="21" t="s">
        <v>13</v>
      </c>
      <c r="F62" s="21" t="s">
        <v>78</v>
      </c>
      <c r="G62" s="21" t="s">
        <v>132</v>
      </c>
      <c r="H62" s="21" t="s">
        <v>45</v>
      </c>
      <c r="I62" s="27">
        <v>55500</v>
      </c>
      <c r="J62" s="27">
        <v>55500</v>
      </c>
      <c r="K62" s="18">
        <f t="shared" si="3"/>
        <v>1</v>
      </c>
    </row>
    <row r="63" spans="1:11" ht="36">
      <c r="A63" s="24" t="s">
        <v>110</v>
      </c>
      <c r="B63" s="25">
        <v>1</v>
      </c>
      <c r="C63" s="21" t="s">
        <v>2</v>
      </c>
      <c r="D63" s="21" t="s">
        <v>32</v>
      </c>
      <c r="E63" s="21" t="s">
        <v>13</v>
      </c>
      <c r="F63" s="21" t="s">
        <v>78</v>
      </c>
      <c r="G63" s="21" t="s">
        <v>132</v>
      </c>
      <c r="H63" s="21" t="s">
        <v>54</v>
      </c>
      <c r="I63" s="27">
        <v>14000</v>
      </c>
      <c r="J63" s="27">
        <v>14000</v>
      </c>
      <c r="K63" s="18">
        <f t="shared" si="3"/>
        <v>1</v>
      </c>
    </row>
    <row r="64" spans="1:11" ht="35.25" customHeight="1">
      <c r="A64" s="24" t="s">
        <v>188</v>
      </c>
      <c r="B64" s="25">
        <v>1</v>
      </c>
      <c r="C64" s="21" t="s">
        <v>2</v>
      </c>
      <c r="D64" s="21" t="s">
        <v>32</v>
      </c>
      <c r="E64" s="21" t="s">
        <v>13</v>
      </c>
      <c r="F64" s="21" t="s">
        <v>78</v>
      </c>
      <c r="G64" s="21" t="s">
        <v>132</v>
      </c>
      <c r="H64" s="21" t="s">
        <v>187</v>
      </c>
      <c r="I64" s="27">
        <v>14000</v>
      </c>
      <c r="J64" s="27">
        <v>14000</v>
      </c>
      <c r="K64" s="18">
        <f t="shared" si="3"/>
        <v>1</v>
      </c>
    </row>
    <row r="65" spans="1:23" s="8" customFormat="1" ht="27" customHeight="1">
      <c r="A65" s="19" t="s">
        <v>192</v>
      </c>
      <c r="B65" s="16">
        <v>1</v>
      </c>
      <c r="C65" s="20" t="s">
        <v>2</v>
      </c>
      <c r="D65" s="20" t="s">
        <v>32</v>
      </c>
      <c r="E65" s="20" t="s">
        <v>13</v>
      </c>
      <c r="F65" s="20" t="s">
        <v>78</v>
      </c>
      <c r="G65" s="20" t="s">
        <v>169</v>
      </c>
      <c r="H65" s="20"/>
      <c r="I65" s="22">
        <f aca="true" t="shared" si="4" ref="I65:J67">I66</f>
        <v>252074</v>
      </c>
      <c r="J65" s="22">
        <f t="shared" si="4"/>
        <v>252074</v>
      </c>
      <c r="K65" s="34">
        <f t="shared" si="3"/>
        <v>1</v>
      </c>
      <c r="L65" s="33"/>
      <c r="M65" s="33"/>
      <c r="N65" s="33"/>
      <c r="O65" s="33"/>
      <c r="P65" s="33"/>
      <c r="Q65" s="9"/>
      <c r="R65" s="9"/>
      <c r="S65" s="9"/>
      <c r="T65" s="9"/>
      <c r="U65" s="9"/>
      <c r="V65" s="9"/>
      <c r="W65" s="9"/>
    </row>
    <row r="66" spans="1:11" ht="24">
      <c r="A66" s="28" t="s">
        <v>69</v>
      </c>
      <c r="B66" s="25">
        <v>1</v>
      </c>
      <c r="C66" s="21" t="s">
        <v>2</v>
      </c>
      <c r="D66" s="21" t="s">
        <v>32</v>
      </c>
      <c r="E66" s="21" t="s">
        <v>13</v>
      </c>
      <c r="F66" s="21" t="s">
        <v>78</v>
      </c>
      <c r="G66" s="21" t="s">
        <v>169</v>
      </c>
      <c r="H66" s="21" t="s">
        <v>49</v>
      </c>
      <c r="I66" s="27">
        <f t="shared" si="4"/>
        <v>252074</v>
      </c>
      <c r="J66" s="27">
        <f t="shared" si="4"/>
        <v>252074</v>
      </c>
      <c r="K66" s="18">
        <f t="shared" si="3"/>
        <v>1</v>
      </c>
    </row>
    <row r="67" spans="1:11" ht="24">
      <c r="A67" s="28" t="s">
        <v>88</v>
      </c>
      <c r="B67" s="25">
        <v>1</v>
      </c>
      <c r="C67" s="21" t="s">
        <v>2</v>
      </c>
      <c r="D67" s="21" t="s">
        <v>32</v>
      </c>
      <c r="E67" s="21" t="s">
        <v>13</v>
      </c>
      <c r="F67" s="21" t="s">
        <v>78</v>
      </c>
      <c r="G67" s="21" t="s">
        <v>169</v>
      </c>
      <c r="H67" s="21" t="s">
        <v>52</v>
      </c>
      <c r="I67" s="27">
        <f t="shared" si="4"/>
        <v>252074</v>
      </c>
      <c r="J67" s="27">
        <f t="shared" si="4"/>
        <v>252074</v>
      </c>
      <c r="K67" s="18">
        <f t="shared" si="3"/>
        <v>1</v>
      </c>
    </row>
    <row r="68" spans="1:11" ht="24">
      <c r="A68" s="24" t="s">
        <v>68</v>
      </c>
      <c r="B68" s="25">
        <v>1</v>
      </c>
      <c r="C68" s="21" t="s">
        <v>2</v>
      </c>
      <c r="D68" s="21" t="s">
        <v>32</v>
      </c>
      <c r="E68" s="21" t="s">
        <v>13</v>
      </c>
      <c r="F68" s="21" t="s">
        <v>78</v>
      </c>
      <c r="G68" s="21" t="s">
        <v>169</v>
      </c>
      <c r="H68" s="21" t="s">
        <v>45</v>
      </c>
      <c r="I68" s="27">
        <v>252074</v>
      </c>
      <c r="J68" s="27">
        <f>52076+199998</f>
        <v>252074</v>
      </c>
      <c r="K68" s="18">
        <f t="shared" si="3"/>
        <v>1</v>
      </c>
    </row>
    <row r="69" spans="1:23" s="8" customFormat="1" ht="24">
      <c r="A69" s="19" t="s">
        <v>133</v>
      </c>
      <c r="B69" s="16">
        <v>1</v>
      </c>
      <c r="C69" s="20" t="s">
        <v>2</v>
      </c>
      <c r="D69" s="20" t="s">
        <v>32</v>
      </c>
      <c r="E69" s="20" t="s">
        <v>13</v>
      </c>
      <c r="F69" s="20" t="s">
        <v>78</v>
      </c>
      <c r="G69" s="20" t="s">
        <v>134</v>
      </c>
      <c r="H69" s="74"/>
      <c r="I69" s="22">
        <f>I70+I73</f>
        <v>78900</v>
      </c>
      <c r="J69" s="22">
        <f>J70+J73</f>
        <v>78900</v>
      </c>
      <c r="K69" s="34">
        <f t="shared" si="3"/>
        <v>1</v>
      </c>
      <c r="L69" s="33"/>
      <c r="M69" s="33"/>
      <c r="N69" s="33"/>
      <c r="O69" s="33"/>
      <c r="P69" s="33"/>
      <c r="Q69" s="9"/>
      <c r="R69" s="9"/>
      <c r="S69" s="9"/>
      <c r="T69" s="9"/>
      <c r="U69" s="9"/>
      <c r="V69" s="9"/>
      <c r="W69" s="9"/>
    </row>
    <row r="70" spans="1:11" ht="24">
      <c r="A70" s="28" t="s">
        <v>69</v>
      </c>
      <c r="B70" s="25">
        <v>1</v>
      </c>
      <c r="C70" s="21" t="s">
        <v>2</v>
      </c>
      <c r="D70" s="21" t="s">
        <v>32</v>
      </c>
      <c r="E70" s="21" t="s">
        <v>13</v>
      </c>
      <c r="F70" s="21" t="s">
        <v>78</v>
      </c>
      <c r="G70" s="21" t="s">
        <v>134</v>
      </c>
      <c r="H70" s="21" t="s">
        <v>49</v>
      </c>
      <c r="I70" s="27">
        <v>62900</v>
      </c>
      <c r="J70" s="27">
        <v>62900</v>
      </c>
      <c r="K70" s="18">
        <f t="shared" si="3"/>
        <v>1</v>
      </c>
    </row>
    <row r="71" spans="1:11" ht="24">
      <c r="A71" s="28" t="s">
        <v>88</v>
      </c>
      <c r="B71" s="25">
        <v>1</v>
      </c>
      <c r="C71" s="21" t="s">
        <v>2</v>
      </c>
      <c r="D71" s="21" t="s">
        <v>32</v>
      </c>
      <c r="E71" s="21" t="s">
        <v>13</v>
      </c>
      <c r="F71" s="21" t="s">
        <v>78</v>
      </c>
      <c r="G71" s="21" t="s">
        <v>134</v>
      </c>
      <c r="H71" s="21" t="s">
        <v>52</v>
      </c>
      <c r="I71" s="27">
        <v>62900</v>
      </c>
      <c r="J71" s="27">
        <v>62900</v>
      </c>
      <c r="K71" s="18">
        <f t="shared" si="3"/>
        <v>1</v>
      </c>
    </row>
    <row r="72" spans="1:11" ht="24">
      <c r="A72" s="24" t="s">
        <v>68</v>
      </c>
      <c r="B72" s="25">
        <v>1</v>
      </c>
      <c r="C72" s="21" t="s">
        <v>2</v>
      </c>
      <c r="D72" s="21" t="s">
        <v>32</v>
      </c>
      <c r="E72" s="21" t="s">
        <v>13</v>
      </c>
      <c r="F72" s="21" t="s">
        <v>78</v>
      </c>
      <c r="G72" s="21" t="s">
        <v>134</v>
      </c>
      <c r="H72" s="21" t="s">
        <v>45</v>
      </c>
      <c r="I72" s="27">
        <v>62900</v>
      </c>
      <c r="J72" s="27">
        <v>62900</v>
      </c>
      <c r="K72" s="18">
        <f t="shared" si="3"/>
        <v>1</v>
      </c>
    </row>
    <row r="73" spans="1:11" ht="36">
      <c r="A73" s="24" t="s">
        <v>110</v>
      </c>
      <c r="B73" s="25">
        <v>1</v>
      </c>
      <c r="C73" s="21" t="s">
        <v>2</v>
      </c>
      <c r="D73" s="21" t="s">
        <v>32</v>
      </c>
      <c r="E73" s="21" t="s">
        <v>13</v>
      </c>
      <c r="F73" s="21" t="s">
        <v>78</v>
      </c>
      <c r="G73" s="21" t="s">
        <v>134</v>
      </c>
      <c r="H73" s="21" t="s">
        <v>54</v>
      </c>
      <c r="I73" s="27">
        <v>16000</v>
      </c>
      <c r="J73" s="27">
        <v>16000</v>
      </c>
      <c r="K73" s="18">
        <f t="shared" si="3"/>
        <v>1</v>
      </c>
    </row>
    <row r="74" spans="1:11" ht="33.75" customHeight="1">
      <c r="A74" s="24" t="s">
        <v>188</v>
      </c>
      <c r="B74" s="25">
        <v>1</v>
      </c>
      <c r="C74" s="21" t="s">
        <v>2</v>
      </c>
      <c r="D74" s="21" t="s">
        <v>32</v>
      </c>
      <c r="E74" s="21" t="s">
        <v>13</v>
      </c>
      <c r="F74" s="21" t="s">
        <v>78</v>
      </c>
      <c r="G74" s="21" t="s">
        <v>134</v>
      </c>
      <c r="H74" s="21" t="s">
        <v>187</v>
      </c>
      <c r="I74" s="27">
        <v>16000</v>
      </c>
      <c r="J74" s="27">
        <v>16000</v>
      </c>
      <c r="K74" s="18">
        <f t="shared" si="3"/>
        <v>1</v>
      </c>
    </row>
    <row r="75" spans="1:23" s="8" customFormat="1" ht="36">
      <c r="A75" s="19" t="s">
        <v>174</v>
      </c>
      <c r="B75" s="16">
        <v>1</v>
      </c>
      <c r="C75" s="20" t="s">
        <v>2</v>
      </c>
      <c r="D75" s="20" t="s">
        <v>32</v>
      </c>
      <c r="E75" s="20" t="s">
        <v>13</v>
      </c>
      <c r="F75" s="20" t="s">
        <v>78</v>
      </c>
      <c r="G75" s="20" t="s">
        <v>170</v>
      </c>
      <c r="H75" s="20"/>
      <c r="I75" s="22">
        <f aca="true" t="shared" si="5" ref="I75:J77">I76</f>
        <v>40000</v>
      </c>
      <c r="J75" s="22">
        <f t="shared" si="5"/>
        <v>40000</v>
      </c>
      <c r="K75" s="34">
        <f t="shared" si="3"/>
        <v>1</v>
      </c>
      <c r="L75" s="33"/>
      <c r="M75" s="33"/>
      <c r="N75" s="33"/>
      <c r="O75" s="33"/>
      <c r="P75" s="33"/>
      <c r="Q75" s="9"/>
      <c r="R75" s="9"/>
      <c r="S75" s="9"/>
      <c r="T75" s="9"/>
      <c r="U75" s="9"/>
      <c r="V75" s="9"/>
      <c r="W75" s="9"/>
    </row>
    <row r="76" spans="1:11" ht="24">
      <c r="A76" s="28" t="s">
        <v>69</v>
      </c>
      <c r="B76" s="25">
        <v>1</v>
      </c>
      <c r="C76" s="21" t="s">
        <v>2</v>
      </c>
      <c r="D76" s="21" t="s">
        <v>32</v>
      </c>
      <c r="E76" s="21" t="s">
        <v>13</v>
      </c>
      <c r="F76" s="21" t="s">
        <v>78</v>
      </c>
      <c r="G76" s="21" t="s">
        <v>170</v>
      </c>
      <c r="H76" s="21" t="s">
        <v>49</v>
      </c>
      <c r="I76" s="27">
        <f t="shared" si="5"/>
        <v>40000</v>
      </c>
      <c r="J76" s="27">
        <f t="shared" si="5"/>
        <v>40000</v>
      </c>
      <c r="K76" s="18">
        <f t="shared" si="3"/>
        <v>1</v>
      </c>
    </row>
    <row r="77" spans="1:11" ht="24">
      <c r="A77" s="28" t="s">
        <v>88</v>
      </c>
      <c r="B77" s="25">
        <v>1</v>
      </c>
      <c r="C77" s="21" t="s">
        <v>2</v>
      </c>
      <c r="D77" s="21" t="s">
        <v>32</v>
      </c>
      <c r="E77" s="21" t="s">
        <v>13</v>
      </c>
      <c r="F77" s="21" t="s">
        <v>78</v>
      </c>
      <c r="G77" s="21" t="s">
        <v>170</v>
      </c>
      <c r="H77" s="21" t="s">
        <v>52</v>
      </c>
      <c r="I77" s="27">
        <f t="shared" si="5"/>
        <v>40000</v>
      </c>
      <c r="J77" s="27">
        <f t="shared" si="5"/>
        <v>40000</v>
      </c>
      <c r="K77" s="18">
        <f t="shared" si="3"/>
        <v>1</v>
      </c>
    </row>
    <row r="78" spans="1:11" ht="24">
      <c r="A78" s="24" t="s">
        <v>68</v>
      </c>
      <c r="B78" s="25">
        <v>1</v>
      </c>
      <c r="C78" s="21" t="s">
        <v>2</v>
      </c>
      <c r="D78" s="21" t="s">
        <v>32</v>
      </c>
      <c r="E78" s="21" t="s">
        <v>13</v>
      </c>
      <c r="F78" s="21" t="s">
        <v>78</v>
      </c>
      <c r="G78" s="21" t="s">
        <v>170</v>
      </c>
      <c r="H78" s="21" t="s">
        <v>45</v>
      </c>
      <c r="I78" s="27">
        <v>40000</v>
      </c>
      <c r="J78" s="27">
        <v>40000</v>
      </c>
      <c r="K78" s="18">
        <f t="shared" si="3"/>
        <v>1</v>
      </c>
    </row>
    <row r="79" spans="1:23" s="8" customFormat="1" ht="24">
      <c r="A79" s="19" t="s">
        <v>67</v>
      </c>
      <c r="B79" s="16">
        <v>1</v>
      </c>
      <c r="C79" s="20" t="s">
        <v>2</v>
      </c>
      <c r="D79" s="20" t="s">
        <v>32</v>
      </c>
      <c r="E79" s="20" t="s">
        <v>13</v>
      </c>
      <c r="F79" s="20" t="s">
        <v>78</v>
      </c>
      <c r="G79" s="20" t="s">
        <v>97</v>
      </c>
      <c r="H79" s="20"/>
      <c r="I79" s="22">
        <f>I81</f>
        <v>216124.65</v>
      </c>
      <c r="J79" s="22">
        <f>J81</f>
        <v>216124.65</v>
      </c>
      <c r="K79" s="34">
        <f t="shared" si="3"/>
        <v>1</v>
      </c>
      <c r="L79" s="33"/>
      <c r="M79" s="75"/>
      <c r="N79" s="33"/>
      <c r="O79" s="33"/>
      <c r="P79" s="33"/>
      <c r="Q79" s="9"/>
      <c r="R79" s="9"/>
      <c r="S79" s="9"/>
      <c r="T79" s="9"/>
      <c r="U79" s="9"/>
      <c r="V79" s="9"/>
      <c r="W79" s="9"/>
    </row>
    <row r="80" spans="1:11" ht="24">
      <c r="A80" s="28" t="s">
        <v>69</v>
      </c>
      <c r="B80" s="25">
        <v>1</v>
      </c>
      <c r="C80" s="21" t="s">
        <v>2</v>
      </c>
      <c r="D80" s="21" t="s">
        <v>32</v>
      </c>
      <c r="E80" s="21" t="s">
        <v>13</v>
      </c>
      <c r="F80" s="21" t="s">
        <v>78</v>
      </c>
      <c r="G80" s="21" t="s">
        <v>97</v>
      </c>
      <c r="H80" s="21" t="s">
        <v>49</v>
      </c>
      <c r="I80" s="27">
        <f>I81</f>
        <v>216124.65</v>
      </c>
      <c r="J80" s="27">
        <f>J81</f>
        <v>216124.65</v>
      </c>
      <c r="K80" s="18">
        <f aca="true" t="shared" si="6" ref="K80:K111">J80/I80</f>
        <v>1</v>
      </c>
    </row>
    <row r="81" spans="1:11" ht="24">
      <c r="A81" s="28" t="s">
        <v>88</v>
      </c>
      <c r="B81" s="25">
        <v>1</v>
      </c>
      <c r="C81" s="21" t="s">
        <v>2</v>
      </c>
      <c r="D81" s="21" t="s">
        <v>32</v>
      </c>
      <c r="E81" s="21" t="s">
        <v>13</v>
      </c>
      <c r="F81" s="21" t="s">
        <v>78</v>
      </c>
      <c r="G81" s="21" t="s">
        <v>97</v>
      </c>
      <c r="H81" s="21" t="s">
        <v>52</v>
      </c>
      <c r="I81" s="27">
        <f>I82</f>
        <v>216124.65</v>
      </c>
      <c r="J81" s="27">
        <f>J82</f>
        <v>216124.65</v>
      </c>
      <c r="K81" s="18">
        <f t="shared" si="6"/>
        <v>1</v>
      </c>
    </row>
    <row r="82" spans="1:11" ht="24">
      <c r="A82" s="24" t="s">
        <v>68</v>
      </c>
      <c r="B82" s="25">
        <v>1</v>
      </c>
      <c r="C82" s="21" t="s">
        <v>2</v>
      </c>
      <c r="D82" s="21" t="s">
        <v>32</v>
      </c>
      <c r="E82" s="21" t="s">
        <v>13</v>
      </c>
      <c r="F82" s="21" t="s">
        <v>78</v>
      </c>
      <c r="G82" s="21" t="s">
        <v>97</v>
      </c>
      <c r="H82" s="21" t="s">
        <v>45</v>
      </c>
      <c r="I82" s="27">
        <v>216124.65</v>
      </c>
      <c r="J82" s="27">
        <v>216124.65</v>
      </c>
      <c r="K82" s="18">
        <f t="shared" si="6"/>
        <v>1</v>
      </c>
    </row>
    <row r="83" spans="1:11" ht="28.5">
      <c r="A83" s="65" t="s">
        <v>10</v>
      </c>
      <c r="B83" s="56">
        <v>1</v>
      </c>
      <c r="C83" s="57" t="s">
        <v>9</v>
      </c>
      <c r="D83" s="58"/>
      <c r="E83" s="58"/>
      <c r="F83" s="58"/>
      <c r="G83" s="58"/>
      <c r="H83" s="58"/>
      <c r="I83" s="59">
        <f>I84+I90</f>
        <v>514000</v>
      </c>
      <c r="J83" s="59">
        <f>J84+J90</f>
        <v>157681.7</v>
      </c>
      <c r="K83" s="66">
        <f t="shared" si="6"/>
        <v>0.30677373540856034</v>
      </c>
    </row>
    <row r="84" spans="1:11" ht="37.5" customHeight="1">
      <c r="A84" s="19" t="s">
        <v>98</v>
      </c>
      <c r="B84" s="16">
        <v>1</v>
      </c>
      <c r="C84" s="20" t="s">
        <v>9</v>
      </c>
      <c r="D84" s="20" t="s">
        <v>11</v>
      </c>
      <c r="E84" s="20"/>
      <c r="F84" s="20"/>
      <c r="G84" s="20"/>
      <c r="H84" s="20"/>
      <c r="I84" s="22">
        <f>I85</f>
        <v>64000</v>
      </c>
      <c r="J84" s="22">
        <f>J85</f>
        <v>0</v>
      </c>
      <c r="K84" s="34">
        <f t="shared" si="6"/>
        <v>0</v>
      </c>
    </row>
    <row r="85" spans="1:11" ht="12.75">
      <c r="A85" s="36" t="s">
        <v>66</v>
      </c>
      <c r="B85" s="25">
        <v>1</v>
      </c>
      <c r="C85" s="21" t="s">
        <v>9</v>
      </c>
      <c r="D85" s="21" t="s">
        <v>11</v>
      </c>
      <c r="E85" s="21" t="s">
        <v>13</v>
      </c>
      <c r="F85" s="21" t="s">
        <v>78</v>
      </c>
      <c r="G85" s="21" t="s">
        <v>85</v>
      </c>
      <c r="H85" s="21"/>
      <c r="I85" s="27">
        <f>I86</f>
        <v>64000</v>
      </c>
      <c r="J85" s="27">
        <f>J86</f>
        <v>0</v>
      </c>
      <c r="K85" s="18">
        <f t="shared" si="6"/>
        <v>0</v>
      </c>
    </row>
    <row r="86" spans="1:11" ht="24">
      <c r="A86" s="24" t="s">
        <v>99</v>
      </c>
      <c r="B86" s="25">
        <v>1</v>
      </c>
      <c r="C86" s="21" t="s">
        <v>9</v>
      </c>
      <c r="D86" s="21" t="s">
        <v>11</v>
      </c>
      <c r="E86" s="21" t="s">
        <v>13</v>
      </c>
      <c r="F86" s="21" t="s">
        <v>78</v>
      </c>
      <c r="G86" s="21" t="s">
        <v>100</v>
      </c>
      <c r="H86" s="21"/>
      <c r="I86" s="27">
        <f>I88</f>
        <v>64000</v>
      </c>
      <c r="J86" s="27">
        <f>J88</f>
        <v>0</v>
      </c>
      <c r="K86" s="18">
        <f t="shared" si="6"/>
        <v>0</v>
      </c>
    </row>
    <row r="87" spans="1:11" ht="24">
      <c r="A87" s="28" t="s">
        <v>69</v>
      </c>
      <c r="B87" s="25">
        <v>1</v>
      </c>
      <c r="C87" s="21" t="s">
        <v>9</v>
      </c>
      <c r="D87" s="21" t="s">
        <v>11</v>
      </c>
      <c r="E87" s="21" t="s">
        <v>13</v>
      </c>
      <c r="F87" s="21" t="s">
        <v>78</v>
      </c>
      <c r="G87" s="21" t="s">
        <v>100</v>
      </c>
      <c r="H87" s="21" t="s">
        <v>49</v>
      </c>
      <c r="I87" s="27">
        <f>I88</f>
        <v>64000</v>
      </c>
      <c r="J87" s="27">
        <f>J88</f>
        <v>0</v>
      </c>
      <c r="K87" s="18">
        <f t="shared" si="6"/>
        <v>0</v>
      </c>
    </row>
    <row r="88" spans="1:11" ht="24">
      <c r="A88" s="28" t="s">
        <v>88</v>
      </c>
      <c r="B88" s="25">
        <v>1</v>
      </c>
      <c r="C88" s="21" t="s">
        <v>9</v>
      </c>
      <c r="D88" s="21" t="s">
        <v>11</v>
      </c>
      <c r="E88" s="21" t="s">
        <v>13</v>
      </c>
      <c r="F88" s="21" t="s">
        <v>78</v>
      </c>
      <c r="G88" s="21" t="s">
        <v>100</v>
      </c>
      <c r="H88" s="21" t="s">
        <v>52</v>
      </c>
      <c r="I88" s="27">
        <f>I89</f>
        <v>64000</v>
      </c>
      <c r="J88" s="27">
        <f>J89</f>
        <v>0</v>
      </c>
      <c r="K88" s="18">
        <f t="shared" si="6"/>
        <v>0</v>
      </c>
    </row>
    <row r="89" spans="1:11" ht="24">
      <c r="A89" s="24" t="s">
        <v>68</v>
      </c>
      <c r="B89" s="25">
        <v>1</v>
      </c>
      <c r="C89" s="21" t="s">
        <v>9</v>
      </c>
      <c r="D89" s="21" t="s">
        <v>11</v>
      </c>
      <c r="E89" s="21" t="s">
        <v>13</v>
      </c>
      <c r="F89" s="21" t="s">
        <v>78</v>
      </c>
      <c r="G89" s="21" t="s">
        <v>100</v>
      </c>
      <c r="H89" s="21" t="s">
        <v>45</v>
      </c>
      <c r="I89" s="27">
        <v>64000</v>
      </c>
      <c r="J89" s="27"/>
      <c r="K89" s="18">
        <f t="shared" si="6"/>
        <v>0</v>
      </c>
    </row>
    <row r="90" spans="1:11" ht="12.75">
      <c r="A90" s="67" t="s">
        <v>12</v>
      </c>
      <c r="B90" s="16">
        <v>1</v>
      </c>
      <c r="C90" s="20" t="s">
        <v>9</v>
      </c>
      <c r="D90" s="20" t="s">
        <v>13</v>
      </c>
      <c r="E90" s="20"/>
      <c r="F90" s="20"/>
      <c r="G90" s="20"/>
      <c r="H90" s="20"/>
      <c r="I90" s="22">
        <f aca="true" t="shared" si="7" ref="I90:J94">I91</f>
        <v>450000</v>
      </c>
      <c r="J90" s="22">
        <f t="shared" si="7"/>
        <v>157681.7</v>
      </c>
      <c r="K90" s="34">
        <f t="shared" si="6"/>
        <v>0.3504037777777778</v>
      </c>
    </row>
    <row r="91" spans="1:11" ht="12.75">
      <c r="A91" s="37" t="s">
        <v>66</v>
      </c>
      <c r="B91" s="25">
        <v>1</v>
      </c>
      <c r="C91" s="21" t="s">
        <v>9</v>
      </c>
      <c r="D91" s="21" t="s">
        <v>13</v>
      </c>
      <c r="E91" s="21" t="s">
        <v>13</v>
      </c>
      <c r="F91" s="21" t="s">
        <v>78</v>
      </c>
      <c r="G91" s="21" t="s">
        <v>85</v>
      </c>
      <c r="H91" s="21"/>
      <c r="I91" s="27">
        <f t="shared" si="7"/>
        <v>450000</v>
      </c>
      <c r="J91" s="27">
        <f t="shared" si="7"/>
        <v>157681.7</v>
      </c>
      <c r="K91" s="18">
        <f t="shared" si="6"/>
        <v>0.3504037777777778</v>
      </c>
    </row>
    <row r="92" spans="1:11" ht="13.5" customHeight="1">
      <c r="A92" s="38" t="s">
        <v>70</v>
      </c>
      <c r="B92" s="25">
        <v>1</v>
      </c>
      <c r="C92" s="21" t="s">
        <v>9</v>
      </c>
      <c r="D92" s="21" t="s">
        <v>13</v>
      </c>
      <c r="E92" s="21" t="s">
        <v>13</v>
      </c>
      <c r="F92" s="21" t="s">
        <v>78</v>
      </c>
      <c r="G92" s="21" t="s">
        <v>101</v>
      </c>
      <c r="H92" s="21"/>
      <c r="I92" s="27">
        <f t="shared" si="7"/>
        <v>450000</v>
      </c>
      <c r="J92" s="27">
        <f t="shared" si="7"/>
        <v>157681.7</v>
      </c>
      <c r="K92" s="18">
        <f t="shared" si="6"/>
        <v>0.3504037777777778</v>
      </c>
    </row>
    <row r="93" spans="1:23" s="4" customFormat="1" ht="24">
      <c r="A93" s="28" t="s">
        <v>69</v>
      </c>
      <c r="B93" s="25">
        <v>1</v>
      </c>
      <c r="C93" s="21" t="s">
        <v>9</v>
      </c>
      <c r="D93" s="21" t="s">
        <v>13</v>
      </c>
      <c r="E93" s="21" t="s">
        <v>13</v>
      </c>
      <c r="F93" s="21" t="s">
        <v>78</v>
      </c>
      <c r="G93" s="21" t="s">
        <v>101</v>
      </c>
      <c r="H93" s="21" t="s">
        <v>49</v>
      </c>
      <c r="I93" s="39">
        <f t="shared" si="7"/>
        <v>450000</v>
      </c>
      <c r="J93" s="39">
        <f t="shared" si="7"/>
        <v>157681.7</v>
      </c>
      <c r="K93" s="18">
        <f t="shared" si="6"/>
        <v>0.3504037777777778</v>
      </c>
      <c r="L93" s="13"/>
      <c r="M93" s="13"/>
      <c r="N93" s="13"/>
      <c r="O93" s="13"/>
      <c r="P93" s="13"/>
      <c r="Q93"/>
      <c r="R93"/>
      <c r="S93"/>
      <c r="T93"/>
      <c r="U93"/>
      <c r="V93"/>
      <c r="W93"/>
    </row>
    <row r="94" spans="1:11" ht="24">
      <c r="A94" s="28" t="s">
        <v>88</v>
      </c>
      <c r="B94" s="25">
        <v>1</v>
      </c>
      <c r="C94" s="21" t="s">
        <v>9</v>
      </c>
      <c r="D94" s="21" t="s">
        <v>13</v>
      </c>
      <c r="E94" s="21" t="s">
        <v>13</v>
      </c>
      <c r="F94" s="21" t="s">
        <v>78</v>
      </c>
      <c r="G94" s="21" t="s">
        <v>101</v>
      </c>
      <c r="H94" s="21" t="s">
        <v>52</v>
      </c>
      <c r="I94" s="39">
        <f t="shared" si="7"/>
        <v>450000</v>
      </c>
      <c r="J94" s="39">
        <f t="shared" si="7"/>
        <v>157681.7</v>
      </c>
      <c r="K94" s="18">
        <f t="shared" si="6"/>
        <v>0.3504037777777778</v>
      </c>
    </row>
    <row r="95" spans="1:11" ht="24">
      <c r="A95" s="24" t="s">
        <v>68</v>
      </c>
      <c r="B95" s="25">
        <v>1</v>
      </c>
      <c r="C95" s="21" t="s">
        <v>9</v>
      </c>
      <c r="D95" s="21" t="s">
        <v>13</v>
      </c>
      <c r="E95" s="21" t="s">
        <v>13</v>
      </c>
      <c r="F95" s="21" t="s">
        <v>78</v>
      </c>
      <c r="G95" s="21" t="s">
        <v>101</v>
      </c>
      <c r="H95" s="21" t="s">
        <v>45</v>
      </c>
      <c r="I95" s="39">
        <v>450000</v>
      </c>
      <c r="J95" s="39">
        <f>19660+123851.7+14170</f>
        <v>157681.7</v>
      </c>
      <c r="K95" s="18">
        <f t="shared" si="6"/>
        <v>0.3504037777777778</v>
      </c>
    </row>
    <row r="96" spans="1:11" ht="15">
      <c r="A96" s="55" t="s">
        <v>15</v>
      </c>
      <c r="B96" s="56">
        <v>1</v>
      </c>
      <c r="C96" s="57" t="s">
        <v>7</v>
      </c>
      <c r="D96" s="58"/>
      <c r="E96" s="58"/>
      <c r="F96" s="58"/>
      <c r="G96" s="58"/>
      <c r="H96" s="58"/>
      <c r="I96" s="59">
        <f>I97+I107+I127</f>
        <v>2824173.98</v>
      </c>
      <c r="J96" s="59">
        <f>+J106+J127+J97</f>
        <v>2622148.67</v>
      </c>
      <c r="K96" s="64">
        <f t="shared" si="6"/>
        <v>0.9284656995529715</v>
      </c>
    </row>
    <row r="97" spans="1:23" s="4" customFormat="1" ht="15">
      <c r="A97" s="19" t="s">
        <v>71</v>
      </c>
      <c r="B97" s="16">
        <v>1</v>
      </c>
      <c r="C97" s="20" t="s">
        <v>7</v>
      </c>
      <c r="D97" s="20" t="s">
        <v>14</v>
      </c>
      <c r="E97" s="20"/>
      <c r="F97" s="20"/>
      <c r="G97" s="20"/>
      <c r="H97" s="20"/>
      <c r="I97" s="22">
        <f>I98</f>
        <v>246000</v>
      </c>
      <c r="J97" s="22">
        <f>J98</f>
        <v>246000</v>
      </c>
      <c r="K97" s="34">
        <f t="shared" si="6"/>
        <v>1</v>
      </c>
      <c r="L97" s="13"/>
      <c r="M97" s="13"/>
      <c r="N97" s="13"/>
      <c r="O97" s="13"/>
      <c r="P97" s="13"/>
      <c r="Q97"/>
      <c r="R97"/>
      <c r="S97"/>
      <c r="T97"/>
      <c r="U97"/>
      <c r="V97"/>
      <c r="W97"/>
    </row>
    <row r="98" spans="1:11" ht="12.75">
      <c r="A98" s="24" t="s">
        <v>66</v>
      </c>
      <c r="B98" s="25">
        <v>1</v>
      </c>
      <c r="C98" s="21" t="s">
        <v>7</v>
      </c>
      <c r="D98" s="21" t="s">
        <v>14</v>
      </c>
      <c r="E98" s="21" t="s">
        <v>13</v>
      </c>
      <c r="F98" s="21" t="s">
        <v>78</v>
      </c>
      <c r="G98" s="21" t="s">
        <v>85</v>
      </c>
      <c r="H98" s="21"/>
      <c r="I98" s="27">
        <f>I99+I103</f>
        <v>246000</v>
      </c>
      <c r="J98" s="27">
        <f>J99+J103</f>
        <v>246000</v>
      </c>
      <c r="K98" s="18">
        <f t="shared" si="6"/>
        <v>1</v>
      </c>
    </row>
    <row r="99" spans="1:11" ht="24">
      <c r="A99" s="24" t="s">
        <v>40</v>
      </c>
      <c r="B99" s="25">
        <v>1</v>
      </c>
      <c r="C99" s="21" t="s">
        <v>7</v>
      </c>
      <c r="D99" s="21" t="s">
        <v>14</v>
      </c>
      <c r="E99" s="21" t="s">
        <v>13</v>
      </c>
      <c r="F99" s="21" t="s">
        <v>78</v>
      </c>
      <c r="G99" s="21" t="s">
        <v>102</v>
      </c>
      <c r="H99" s="21"/>
      <c r="I99" s="27">
        <f aca="true" t="shared" si="8" ref="I99:J101">I100</f>
        <v>15000</v>
      </c>
      <c r="J99" s="27">
        <f t="shared" si="8"/>
        <v>15000</v>
      </c>
      <c r="K99" s="18">
        <f t="shared" si="6"/>
        <v>1</v>
      </c>
    </row>
    <row r="100" spans="1:11" ht="24">
      <c r="A100" s="28" t="s">
        <v>69</v>
      </c>
      <c r="B100" s="25">
        <v>1</v>
      </c>
      <c r="C100" s="21" t="s">
        <v>7</v>
      </c>
      <c r="D100" s="21" t="s">
        <v>14</v>
      </c>
      <c r="E100" s="21" t="s">
        <v>13</v>
      </c>
      <c r="F100" s="21" t="s">
        <v>78</v>
      </c>
      <c r="G100" s="21" t="s">
        <v>102</v>
      </c>
      <c r="H100" s="21" t="s">
        <v>49</v>
      </c>
      <c r="I100" s="27">
        <f t="shared" si="8"/>
        <v>15000</v>
      </c>
      <c r="J100" s="27">
        <f t="shared" si="8"/>
        <v>15000</v>
      </c>
      <c r="K100" s="18">
        <f t="shared" si="6"/>
        <v>1</v>
      </c>
    </row>
    <row r="101" spans="1:11" ht="24">
      <c r="A101" s="28" t="s">
        <v>88</v>
      </c>
      <c r="B101" s="25">
        <v>1</v>
      </c>
      <c r="C101" s="21" t="s">
        <v>7</v>
      </c>
      <c r="D101" s="21" t="s">
        <v>14</v>
      </c>
      <c r="E101" s="21" t="s">
        <v>13</v>
      </c>
      <c r="F101" s="21" t="s">
        <v>78</v>
      </c>
      <c r="G101" s="21" t="s">
        <v>102</v>
      </c>
      <c r="H101" s="21" t="s">
        <v>52</v>
      </c>
      <c r="I101" s="27">
        <f t="shared" si="8"/>
        <v>15000</v>
      </c>
      <c r="J101" s="27">
        <f t="shared" si="8"/>
        <v>15000</v>
      </c>
      <c r="K101" s="18">
        <f t="shared" si="6"/>
        <v>1</v>
      </c>
    </row>
    <row r="102" spans="1:11" ht="24">
      <c r="A102" s="24" t="s">
        <v>68</v>
      </c>
      <c r="B102" s="25">
        <v>1</v>
      </c>
      <c r="C102" s="21" t="s">
        <v>7</v>
      </c>
      <c r="D102" s="21" t="s">
        <v>14</v>
      </c>
      <c r="E102" s="21" t="s">
        <v>13</v>
      </c>
      <c r="F102" s="21" t="s">
        <v>78</v>
      </c>
      <c r="G102" s="21" t="s">
        <v>102</v>
      </c>
      <c r="H102" s="21" t="s">
        <v>45</v>
      </c>
      <c r="I102" s="27">
        <v>15000</v>
      </c>
      <c r="J102" s="27">
        <v>15000</v>
      </c>
      <c r="K102" s="18">
        <f t="shared" si="6"/>
        <v>1</v>
      </c>
    </row>
    <row r="103" spans="1:23" s="11" customFormat="1" ht="24" customHeight="1">
      <c r="A103" s="24" t="s">
        <v>176</v>
      </c>
      <c r="B103" s="25">
        <v>1</v>
      </c>
      <c r="C103" s="21" t="s">
        <v>7</v>
      </c>
      <c r="D103" s="21" t="s">
        <v>14</v>
      </c>
      <c r="E103" s="21" t="s">
        <v>13</v>
      </c>
      <c r="F103" s="21" t="s">
        <v>78</v>
      </c>
      <c r="G103" s="21" t="s">
        <v>163</v>
      </c>
      <c r="H103" s="21"/>
      <c r="I103" s="27">
        <f>I104</f>
        <v>231000</v>
      </c>
      <c r="J103" s="27">
        <f>J104</f>
        <v>231000</v>
      </c>
      <c r="K103" s="18">
        <f t="shared" si="6"/>
        <v>1</v>
      </c>
      <c r="L103" s="13"/>
      <c r="M103" s="13"/>
      <c r="N103" s="13"/>
      <c r="O103" s="13"/>
      <c r="P103" s="13"/>
      <c r="Q103" s="10"/>
      <c r="R103" s="10"/>
      <c r="S103" s="10"/>
      <c r="T103" s="10"/>
      <c r="U103" s="10"/>
      <c r="V103" s="10"/>
      <c r="W103" s="10"/>
    </row>
    <row r="104" spans="1:11" ht="12.75">
      <c r="A104" s="28" t="s">
        <v>51</v>
      </c>
      <c r="B104" s="25">
        <v>1</v>
      </c>
      <c r="C104" s="21" t="s">
        <v>7</v>
      </c>
      <c r="D104" s="21" t="s">
        <v>14</v>
      </c>
      <c r="E104" s="21" t="s">
        <v>13</v>
      </c>
      <c r="F104" s="21" t="s">
        <v>78</v>
      </c>
      <c r="G104" s="21" t="s">
        <v>163</v>
      </c>
      <c r="H104" s="21" t="s">
        <v>48</v>
      </c>
      <c r="I104" s="27">
        <f>I105</f>
        <v>231000</v>
      </c>
      <c r="J104" s="27">
        <f>J105</f>
        <v>231000</v>
      </c>
      <c r="K104" s="18">
        <f t="shared" si="6"/>
        <v>1</v>
      </c>
    </row>
    <row r="105" spans="1:11" ht="36">
      <c r="A105" s="24" t="s">
        <v>193</v>
      </c>
      <c r="B105" s="25">
        <v>1</v>
      </c>
      <c r="C105" s="21" t="s">
        <v>7</v>
      </c>
      <c r="D105" s="21" t="s">
        <v>14</v>
      </c>
      <c r="E105" s="21" t="s">
        <v>13</v>
      </c>
      <c r="F105" s="21" t="s">
        <v>78</v>
      </c>
      <c r="G105" s="21" t="s">
        <v>163</v>
      </c>
      <c r="H105" s="21" t="s">
        <v>162</v>
      </c>
      <c r="I105" s="27">
        <v>231000</v>
      </c>
      <c r="J105" s="27">
        <v>231000</v>
      </c>
      <c r="K105" s="18">
        <f t="shared" si="6"/>
        <v>1</v>
      </c>
    </row>
    <row r="106" spans="1:11" ht="12.75">
      <c r="A106" s="19" t="s">
        <v>34</v>
      </c>
      <c r="B106" s="16">
        <v>1</v>
      </c>
      <c r="C106" s="20" t="s">
        <v>7</v>
      </c>
      <c r="D106" s="20" t="s">
        <v>11</v>
      </c>
      <c r="E106" s="32"/>
      <c r="F106" s="32"/>
      <c r="G106" s="32"/>
      <c r="H106" s="32"/>
      <c r="I106" s="22">
        <f>I107</f>
        <v>2513173.98</v>
      </c>
      <c r="J106" s="22">
        <f>J107</f>
        <v>2311148.67</v>
      </c>
      <c r="K106" s="34">
        <f t="shared" si="6"/>
        <v>0.919613480161847</v>
      </c>
    </row>
    <row r="107" spans="1:11" ht="12.75">
      <c r="A107" s="24" t="s">
        <v>66</v>
      </c>
      <c r="B107" s="25">
        <v>1</v>
      </c>
      <c r="C107" s="21" t="s">
        <v>7</v>
      </c>
      <c r="D107" s="21" t="s">
        <v>11</v>
      </c>
      <c r="E107" s="21" t="s">
        <v>13</v>
      </c>
      <c r="F107" s="21" t="s">
        <v>78</v>
      </c>
      <c r="G107" s="21" t="s">
        <v>85</v>
      </c>
      <c r="H107" s="21"/>
      <c r="I107" s="27">
        <f>I119+I116+I108+I123</f>
        <v>2513173.98</v>
      </c>
      <c r="J107" s="27">
        <f>J108+J115+J119+J123</f>
        <v>2311148.67</v>
      </c>
      <c r="K107" s="18">
        <f t="shared" si="6"/>
        <v>0.919613480161847</v>
      </c>
    </row>
    <row r="108" spans="1:11" ht="12.75">
      <c r="A108" s="24" t="s">
        <v>72</v>
      </c>
      <c r="B108" s="25">
        <v>1</v>
      </c>
      <c r="C108" s="40" t="s">
        <v>7</v>
      </c>
      <c r="D108" s="40" t="s">
        <v>11</v>
      </c>
      <c r="E108" s="40" t="s">
        <v>13</v>
      </c>
      <c r="F108" s="40" t="s">
        <v>78</v>
      </c>
      <c r="G108" s="40" t="s">
        <v>103</v>
      </c>
      <c r="H108" s="40"/>
      <c r="I108" s="27">
        <f>I109+I112</f>
        <v>260313.92</v>
      </c>
      <c r="J108" s="27">
        <f>J112+J109</f>
        <v>260313.92</v>
      </c>
      <c r="K108" s="18">
        <f t="shared" si="6"/>
        <v>1</v>
      </c>
    </row>
    <row r="109" spans="1:11" ht="24">
      <c r="A109" s="28" t="s">
        <v>69</v>
      </c>
      <c r="B109" s="25">
        <v>1</v>
      </c>
      <c r="C109" s="21" t="s">
        <v>7</v>
      </c>
      <c r="D109" s="21" t="s">
        <v>11</v>
      </c>
      <c r="E109" s="21" t="s">
        <v>13</v>
      </c>
      <c r="F109" s="21" t="s">
        <v>78</v>
      </c>
      <c r="G109" s="21" t="s">
        <v>103</v>
      </c>
      <c r="H109" s="21" t="s">
        <v>49</v>
      </c>
      <c r="I109" s="27">
        <f>I110</f>
        <v>6000</v>
      </c>
      <c r="J109" s="27">
        <f>J110</f>
        <v>6000</v>
      </c>
      <c r="K109" s="18">
        <f t="shared" si="6"/>
        <v>1</v>
      </c>
    </row>
    <row r="110" spans="1:11" ht="24">
      <c r="A110" s="28" t="s">
        <v>88</v>
      </c>
      <c r="B110" s="25">
        <v>1</v>
      </c>
      <c r="C110" s="21" t="s">
        <v>7</v>
      </c>
      <c r="D110" s="21" t="s">
        <v>11</v>
      </c>
      <c r="E110" s="21" t="s">
        <v>13</v>
      </c>
      <c r="F110" s="21" t="s">
        <v>78</v>
      </c>
      <c r="G110" s="21" t="s">
        <v>103</v>
      </c>
      <c r="H110" s="21" t="s">
        <v>52</v>
      </c>
      <c r="I110" s="27">
        <f>I111</f>
        <v>6000</v>
      </c>
      <c r="J110" s="27">
        <f>J111</f>
        <v>6000</v>
      </c>
      <c r="K110" s="18">
        <f t="shared" si="6"/>
        <v>1</v>
      </c>
    </row>
    <row r="111" spans="1:11" ht="24">
      <c r="A111" s="24" t="s">
        <v>68</v>
      </c>
      <c r="B111" s="25">
        <v>1</v>
      </c>
      <c r="C111" s="21" t="s">
        <v>7</v>
      </c>
      <c r="D111" s="21" t="s">
        <v>11</v>
      </c>
      <c r="E111" s="21" t="s">
        <v>13</v>
      </c>
      <c r="F111" s="21" t="s">
        <v>78</v>
      </c>
      <c r="G111" s="21" t="s">
        <v>103</v>
      </c>
      <c r="H111" s="21" t="s">
        <v>45</v>
      </c>
      <c r="I111" s="27">
        <v>6000</v>
      </c>
      <c r="J111" s="27">
        <v>6000</v>
      </c>
      <c r="K111" s="18">
        <f t="shared" si="6"/>
        <v>1</v>
      </c>
    </row>
    <row r="112" spans="1:11" ht="12.75">
      <c r="A112" s="24" t="s">
        <v>51</v>
      </c>
      <c r="B112" s="25">
        <v>1</v>
      </c>
      <c r="C112" s="21" t="s">
        <v>7</v>
      </c>
      <c r="D112" s="21" t="s">
        <v>11</v>
      </c>
      <c r="E112" s="21" t="s">
        <v>13</v>
      </c>
      <c r="F112" s="21" t="s">
        <v>78</v>
      </c>
      <c r="G112" s="21" t="s">
        <v>103</v>
      </c>
      <c r="H112" s="21" t="s">
        <v>48</v>
      </c>
      <c r="I112" s="27">
        <f>I113</f>
        <v>254313.92</v>
      </c>
      <c r="J112" s="27">
        <f>J113</f>
        <v>254313.92</v>
      </c>
      <c r="K112" s="18">
        <f aca="true" t="shared" si="9" ref="K112:K143">J112/I112</f>
        <v>1</v>
      </c>
    </row>
    <row r="113" spans="1:11" ht="19.5" customHeight="1">
      <c r="A113" s="24" t="s">
        <v>121</v>
      </c>
      <c r="B113" s="25">
        <v>1</v>
      </c>
      <c r="C113" s="21" t="s">
        <v>7</v>
      </c>
      <c r="D113" s="21" t="s">
        <v>11</v>
      </c>
      <c r="E113" s="21" t="s">
        <v>13</v>
      </c>
      <c r="F113" s="21" t="s">
        <v>78</v>
      </c>
      <c r="G113" s="21" t="s">
        <v>103</v>
      </c>
      <c r="H113" s="21" t="s">
        <v>122</v>
      </c>
      <c r="I113" s="27">
        <f>I114</f>
        <v>254313.92</v>
      </c>
      <c r="J113" s="27">
        <f>J114</f>
        <v>254313.92</v>
      </c>
      <c r="K113" s="18">
        <f t="shared" si="9"/>
        <v>1</v>
      </c>
    </row>
    <row r="114" spans="1:11" ht="100.5" customHeight="1">
      <c r="A114" s="24" t="s">
        <v>123</v>
      </c>
      <c r="B114" s="25">
        <v>1</v>
      </c>
      <c r="C114" s="21" t="s">
        <v>7</v>
      </c>
      <c r="D114" s="21" t="s">
        <v>11</v>
      </c>
      <c r="E114" s="21" t="s">
        <v>13</v>
      </c>
      <c r="F114" s="21" t="s">
        <v>78</v>
      </c>
      <c r="G114" s="21" t="s">
        <v>103</v>
      </c>
      <c r="H114" s="21" t="s">
        <v>124</v>
      </c>
      <c r="I114" s="27">
        <v>254313.92</v>
      </c>
      <c r="J114" s="27">
        <v>254313.92</v>
      </c>
      <c r="K114" s="18">
        <f t="shared" si="9"/>
        <v>1</v>
      </c>
    </row>
    <row r="115" spans="1:11" ht="72">
      <c r="A115" s="24" t="s">
        <v>135</v>
      </c>
      <c r="B115" s="25">
        <v>1</v>
      </c>
      <c r="C115" s="21" t="s">
        <v>7</v>
      </c>
      <c r="D115" s="21" t="s">
        <v>11</v>
      </c>
      <c r="E115" s="21" t="s">
        <v>13</v>
      </c>
      <c r="F115" s="21" t="s">
        <v>78</v>
      </c>
      <c r="G115" s="21" t="s">
        <v>136</v>
      </c>
      <c r="H115" s="21"/>
      <c r="I115" s="27">
        <f aca="true" t="shared" si="10" ref="I115:J117">I116</f>
        <v>1867160.06</v>
      </c>
      <c r="J115" s="27">
        <f t="shared" si="10"/>
        <v>1665134.75</v>
      </c>
      <c r="K115" s="18">
        <f t="shared" si="9"/>
        <v>0.8918007543498976</v>
      </c>
    </row>
    <row r="116" spans="1:11" ht="24">
      <c r="A116" s="28" t="s">
        <v>69</v>
      </c>
      <c r="B116" s="25">
        <v>1</v>
      </c>
      <c r="C116" s="21" t="s">
        <v>7</v>
      </c>
      <c r="D116" s="21" t="s">
        <v>11</v>
      </c>
      <c r="E116" s="21" t="s">
        <v>13</v>
      </c>
      <c r="F116" s="21" t="s">
        <v>78</v>
      </c>
      <c r="G116" s="21" t="s">
        <v>136</v>
      </c>
      <c r="H116" s="21" t="s">
        <v>49</v>
      </c>
      <c r="I116" s="27">
        <f t="shared" si="10"/>
        <v>1867160.06</v>
      </c>
      <c r="J116" s="27">
        <f t="shared" si="10"/>
        <v>1665134.75</v>
      </c>
      <c r="K116" s="18">
        <f t="shared" si="9"/>
        <v>0.8918007543498976</v>
      </c>
    </row>
    <row r="117" spans="1:11" ht="24">
      <c r="A117" s="28" t="s">
        <v>88</v>
      </c>
      <c r="B117" s="25">
        <v>1</v>
      </c>
      <c r="C117" s="21" t="s">
        <v>7</v>
      </c>
      <c r="D117" s="21" t="s">
        <v>11</v>
      </c>
      <c r="E117" s="21" t="s">
        <v>13</v>
      </c>
      <c r="F117" s="21" t="s">
        <v>78</v>
      </c>
      <c r="G117" s="21" t="s">
        <v>136</v>
      </c>
      <c r="H117" s="21" t="s">
        <v>52</v>
      </c>
      <c r="I117" s="27">
        <f t="shared" si="10"/>
        <v>1867160.06</v>
      </c>
      <c r="J117" s="27">
        <f t="shared" si="10"/>
        <v>1665134.75</v>
      </c>
      <c r="K117" s="18">
        <f t="shared" si="9"/>
        <v>0.8918007543498976</v>
      </c>
    </row>
    <row r="118" spans="1:11" ht="24">
      <c r="A118" s="24" t="s">
        <v>68</v>
      </c>
      <c r="B118" s="25">
        <v>1</v>
      </c>
      <c r="C118" s="21" t="s">
        <v>7</v>
      </c>
      <c r="D118" s="21" t="s">
        <v>11</v>
      </c>
      <c r="E118" s="21" t="s">
        <v>13</v>
      </c>
      <c r="F118" s="21" t="s">
        <v>78</v>
      </c>
      <c r="G118" s="21" t="s">
        <v>136</v>
      </c>
      <c r="H118" s="21" t="s">
        <v>45</v>
      </c>
      <c r="I118" s="27">
        <v>1867160.06</v>
      </c>
      <c r="J118" s="27">
        <v>1665134.75</v>
      </c>
      <c r="K118" s="18">
        <f t="shared" si="9"/>
        <v>0.8918007543498976</v>
      </c>
    </row>
    <row r="119" spans="1:11" ht="81" customHeight="1">
      <c r="A119" s="24" t="s">
        <v>137</v>
      </c>
      <c r="B119" s="25">
        <v>1</v>
      </c>
      <c r="C119" s="21" t="s">
        <v>7</v>
      </c>
      <c r="D119" s="21" t="s">
        <v>11</v>
      </c>
      <c r="E119" s="21" t="s">
        <v>13</v>
      </c>
      <c r="F119" s="21" t="s">
        <v>78</v>
      </c>
      <c r="G119" s="21" t="s">
        <v>138</v>
      </c>
      <c r="H119" s="21"/>
      <c r="I119" s="27">
        <f aca="true" t="shared" si="11" ref="I119:J121">I120</f>
        <v>149800</v>
      </c>
      <c r="J119" s="27">
        <f t="shared" si="11"/>
        <v>149800</v>
      </c>
      <c r="K119" s="18">
        <f t="shared" si="9"/>
        <v>1</v>
      </c>
    </row>
    <row r="120" spans="1:11" ht="24">
      <c r="A120" s="28" t="s">
        <v>69</v>
      </c>
      <c r="B120" s="25">
        <v>1</v>
      </c>
      <c r="C120" s="21" t="s">
        <v>7</v>
      </c>
      <c r="D120" s="21" t="s">
        <v>11</v>
      </c>
      <c r="E120" s="21" t="s">
        <v>13</v>
      </c>
      <c r="F120" s="21" t="s">
        <v>78</v>
      </c>
      <c r="G120" s="21" t="s">
        <v>138</v>
      </c>
      <c r="H120" s="21" t="s">
        <v>49</v>
      </c>
      <c r="I120" s="27">
        <f t="shared" si="11"/>
        <v>149800</v>
      </c>
      <c r="J120" s="27">
        <f t="shared" si="11"/>
        <v>149800</v>
      </c>
      <c r="K120" s="18">
        <f t="shared" si="9"/>
        <v>1</v>
      </c>
    </row>
    <row r="121" spans="1:11" ht="24">
      <c r="A121" s="28" t="s">
        <v>88</v>
      </c>
      <c r="B121" s="25">
        <v>1</v>
      </c>
      <c r="C121" s="21" t="s">
        <v>7</v>
      </c>
      <c r="D121" s="21" t="s">
        <v>11</v>
      </c>
      <c r="E121" s="21" t="s">
        <v>13</v>
      </c>
      <c r="F121" s="21" t="s">
        <v>78</v>
      </c>
      <c r="G121" s="21" t="s">
        <v>138</v>
      </c>
      <c r="H121" s="21" t="s">
        <v>52</v>
      </c>
      <c r="I121" s="27">
        <f t="shared" si="11"/>
        <v>149800</v>
      </c>
      <c r="J121" s="27">
        <f t="shared" si="11"/>
        <v>149800</v>
      </c>
      <c r="K121" s="18">
        <f t="shared" si="9"/>
        <v>1</v>
      </c>
    </row>
    <row r="122" spans="1:11" ht="24">
      <c r="A122" s="24" t="s">
        <v>68</v>
      </c>
      <c r="B122" s="25">
        <v>1</v>
      </c>
      <c r="C122" s="21" t="s">
        <v>7</v>
      </c>
      <c r="D122" s="21" t="s">
        <v>11</v>
      </c>
      <c r="E122" s="21" t="s">
        <v>13</v>
      </c>
      <c r="F122" s="21" t="s">
        <v>78</v>
      </c>
      <c r="G122" s="21" t="s">
        <v>138</v>
      </c>
      <c r="H122" s="21" t="s">
        <v>45</v>
      </c>
      <c r="I122" s="27">
        <v>149800</v>
      </c>
      <c r="J122" s="27">
        <v>149800</v>
      </c>
      <c r="K122" s="18">
        <f t="shared" si="9"/>
        <v>1</v>
      </c>
    </row>
    <row r="123" spans="1:23" s="8" customFormat="1" ht="12.75">
      <c r="A123" s="24" t="s">
        <v>180</v>
      </c>
      <c r="B123" s="25">
        <v>1</v>
      </c>
      <c r="C123" s="21" t="s">
        <v>7</v>
      </c>
      <c r="D123" s="21" t="s">
        <v>11</v>
      </c>
      <c r="E123" s="21" t="s">
        <v>13</v>
      </c>
      <c r="F123" s="21" t="s">
        <v>78</v>
      </c>
      <c r="G123" s="21" t="s">
        <v>171</v>
      </c>
      <c r="H123" s="21"/>
      <c r="I123" s="27">
        <f aca="true" t="shared" si="12" ref="I123:J125">I124</f>
        <v>235900</v>
      </c>
      <c r="J123" s="27">
        <f t="shared" si="12"/>
        <v>235900</v>
      </c>
      <c r="K123" s="18">
        <f t="shared" si="9"/>
        <v>1</v>
      </c>
      <c r="L123" s="33"/>
      <c r="M123" s="33"/>
      <c r="N123" s="33"/>
      <c r="O123" s="33"/>
      <c r="P123" s="33"/>
      <c r="Q123" s="9"/>
      <c r="R123" s="9"/>
      <c r="S123" s="9"/>
      <c r="T123" s="9"/>
      <c r="U123" s="9"/>
      <c r="V123" s="9"/>
      <c r="W123" s="9"/>
    </row>
    <row r="124" spans="1:11" ht="24">
      <c r="A124" s="28" t="s">
        <v>69</v>
      </c>
      <c r="B124" s="25">
        <v>1</v>
      </c>
      <c r="C124" s="21" t="s">
        <v>7</v>
      </c>
      <c r="D124" s="21" t="s">
        <v>11</v>
      </c>
      <c r="E124" s="21" t="s">
        <v>13</v>
      </c>
      <c r="F124" s="21" t="s">
        <v>78</v>
      </c>
      <c r="G124" s="21" t="s">
        <v>171</v>
      </c>
      <c r="H124" s="21" t="s">
        <v>49</v>
      </c>
      <c r="I124" s="27">
        <f t="shared" si="12"/>
        <v>235900</v>
      </c>
      <c r="J124" s="27">
        <f t="shared" si="12"/>
        <v>235900</v>
      </c>
      <c r="K124" s="18">
        <f t="shared" si="9"/>
        <v>1</v>
      </c>
    </row>
    <row r="125" spans="1:11" ht="24">
      <c r="A125" s="28" t="s">
        <v>88</v>
      </c>
      <c r="B125" s="25">
        <v>1</v>
      </c>
      <c r="C125" s="21" t="s">
        <v>7</v>
      </c>
      <c r="D125" s="21" t="s">
        <v>11</v>
      </c>
      <c r="E125" s="21" t="s">
        <v>13</v>
      </c>
      <c r="F125" s="21" t="s">
        <v>78</v>
      </c>
      <c r="G125" s="21" t="s">
        <v>171</v>
      </c>
      <c r="H125" s="21" t="s">
        <v>52</v>
      </c>
      <c r="I125" s="27">
        <f t="shared" si="12"/>
        <v>235900</v>
      </c>
      <c r="J125" s="27">
        <f t="shared" si="12"/>
        <v>235900</v>
      </c>
      <c r="K125" s="18">
        <f t="shared" si="9"/>
        <v>1</v>
      </c>
    </row>
    <row r="126" spans="1:11" ht="24">
      <c r="A126" s="24" t="s">
        <v>68</v>
      </c>
      <c r="B126" s="25">
        <v>1</v>
      </c>
      <c r="C126" s="21" t="s">
        <v>7</v>
      </c>
      <c r="D126" s="21" t="s">
        <v>11</v>
      </c>
      <c r="E126" s="21" t="s">
        <v>13</v>
      </c>
      <c r="F126" s="21" t="s">
        <v>78</v>
      </c>
      <c r="G126" s="21" t="s">
        <v>171</v>
      </c>
      <c r="H126" s="21" t="s">
        <v>45</v>
      </c>
      <c r="I126" s="27">
        <v>235900</v>
      </c>
      <c r="J126" s="27">
        <v>235900</v>
      </c>
      <c r="K126" s="18">
        <f t="shared" si="9"/>
        <v>1</v>
      </c>
    </row>
    <row r="127" spans="1:23" s="2" customFormat="1" ht="27.75" customHeight="1">
      <c r="A127" s="19" t="s">
        <v>177</v>
      </c>
      <c r="B127" s="16">
        <v>1</v>
      </c>
      <c r="C127" s="20" t="s">
        <v>7</v>
      </c>
      <c r="D127" s="20" t="s">
        <v>161</v>
      </c>
      <c r="E127" s="20"/>
      <c r="F127" s="20"/>
      <c r="G127" s="20"/>
      <c r="H127" s="20"/>
      <c r="I127" s="22">
        <f>I128</f>
        <v>65000</v>
      </c>
      <c r="J127" s="22">
        <f>J128</f>
        <v>65000</v>
      </c>
      <c r="K127" s="34">
        <f t="shared" si="9"/>
        <v>1</v>
      </c>
      <c r="L127" s="44"/>
      <c r="M127" s="44"/>
      <c r="N127" s="44"/>
      <c r="O127" s="44"/>
      <c r="P127" s="44"/>
      <c r="Q127" s="45"/>
      <c r="R127" s="45"/>
      <c r="S127" s="45"/>
      <c r="T127" s="45"/>
      <c r="U127" s="45"/>
      <c r="V127" s="45"/>
      <c r="W127" s="45"/>
    </row>
    <row r="128" spans="1:11" ht="12.75">
      <c r="A128" s="24" t="s">
        <v>66</v>
      </c>
      <c r="B128" s="25">
        <v>1</v>
      </c>
      <c r="C128" s="21" t="s">
        <v>7</v>
      </c>
      <c r="D128" s="21" t="s">
        <v>161</v>
      </c>
      <c r="E128" s="21" t="s">
        <v>13</v>
      </c>
      <c r="F128" s="21" t="s">
        <v>78</v>
      </c>
      <c r="G128" s="21" t="s">
        <v>85</v>
      </c>
      <c r="H128" s="21"/>
      <c r="I128" s="27">
        <f>I129+I132</f>
        <v>65000</v>
      </c>
      <c r="J128" s="27">
        <f>J129+J132</f>
        <v>65000</v>
      </c>
      <c r="K128" s="18">
        <f t="shared" si="9"/>
        <v>1</v>
      </c>
    </row>
    <row r="129" spans="1:11" ht="24">
      <c r="A129" s="24" t="s">
        <v>176</v>
      </c>
      <c r="B129" s="25">
        <v>1</v>
      </c>
      <c r="C129" s="21" t="s">
        <v>7</v>
      </c>
      <c r="D129" s="21" t="s">
        <v>161</v>
      </c>
      <c r="E129" s="21" t="s">
        <v>13</v>
      </c>
      <c r="F129" s="21" t="s">
        <v>78</v>
      </c>
      <c r="G129" s="21" t="s">
        <v>163</v>
      </c>
      <c r="H129" s="21"/>
      <c r="I129" s="27">
        <f>I130</f>
        <v>50000</v>
      </c>
      <c r="J129" s="27">
        <f>J130</f>
        <v>50000</v>
      </c>
      <c r="K129" s="18">
        <f t="shared" si="9"/>
        <v>1</v>
      </c>
    </row>
    <row r="130" spans="1:11" ht="24" customHeight="1">
      <c r="A130" s="28" t="s">
        <v>146</v>
      </c>
      <c r="B130" s="25">
        <v>1</v>
      </c>
      <c r="C130" s="21" t="s">
        <v>7</v>
      </c>
      <c r="D130" s="21" t="s">
        <v>161</v>
      </c>
      <c r="E130" s="21" t="s">
        <v>13</v>
      </c>
      <c r="F130" s="21" t="s">
        <v>78</v>
      </c>
      <c r="G130" s="21" t="s">
        <v>163</v>
      </c>
      <c r="H130" s="21" t="s">
        <v>48</v>
      </c>
      <c r="I130" s="27">
        <f>I131</f>
        <v>50000</v>
      </c>
      <c r="J130" s="27">
        <f>J131</f>
        <v>50000</v>
      </c>
      <c r="K130" s="18">
        <f t="shared" si="9"/>
        <v>1</v>
      </c>
    </row>
    <row r="131" spans="1:11" ht="24" customHeight="1">
      <c r="A131" s="24" t="s">
        <v>193</v>
      </c>
      <c r="B131" s="25">
        <v>1</v>
      </c>
      <c r="C131" s="21" t="s">
        <v>7</v>
      </c>
      <c r="D131" s="21" t="s">
        <v>161</v>
      </c>
      <c r="E131" s="21" t="s">
        <v>13</v>
      </c>
      <c r="F131" s="21" t="s">
        <v>78</v>
      </c>
      <c r="G131" s="21" t="s">
        <v>163</v>
      </c>
      <c r="H131" s="21" t="s">
        <v>162</v>
      </c>
      <c r="I131" s="27">
        <v>50000</v>
      </c>
      <c r="J131" s="27">
        <v>50000</v>
      </c>
      <c r="K131" s="18">
        <f t="shared" si="9"/>
        <v>1</v>
      </c>
    </row>
    <row r="132" spans="1:11" ht="24">
      <c r="A132" s="24" t="s">
        <v>194</v>
      </c>
      <c r="B132" s="25">
        <v>1</v>
      </c>
      <c r="C132" s="21" t="s">
        <v>7</v>
      </c>
      <c r="D132" s="21" t="s">
        <v>161</v>
      </c>
      <c r="E132" s="21" t="s">
        <v>13</v>
      </c>
      <c r="F132" s="21" t="s">
        <v>78</v>
      </c>
      <c r="G132" s="21" t="s">
        <v>164</v>
      </c>
      <c r="H132" s="21"/>
      <c r="I132" s="27">
        <f>I133</f>
        <v>15000</v>
      </c>
      <c r="J132" s="27">
        <f>J133</f>
        <v>15000</v>
      </c>
      <c r="K132" s="18">
        <f t="shared" si="9"/>
        <v>1</v>
      </c>
    </row>
    <row r="133" spans="1:11" ht="15.75" customHeight="1">
      <c r="A133" s="24" t="s">
        <v>146</v>
      </c>
      <c r="B133" s="25">
        <v>1</v>
      </c>
      <c r="C133" s="21" t="s">
        <v>7</v>
      </c>
      <c r="D133" s="21" t="s">
        <v>161</v>
      </c>
      <c r="E133" s="21" t="s">
        <v>13</v>
      </c>
      <c r="F133" s="21" t="s">
        <v>78</v>
      </c>
      <c r="G133" s="21" t="s">
        <v>164</v>
      </c>
      <c r="H133" s="21" t="s">
        <v>48</v>
      </c>
      <c r="I133" s="27">
        <f>I134</f>
        <v>15000</v>
      </c>
      <c r="J133" s="27">
        <f>J134</f>
        <v>15000</v>
      </c>
      <c r="K133" s="18">
        <f t="shared" si="9"/>
        <v>1</v>
      </c>
    </row>
    <row r="134" spans="1:11" ht="36" customHeight="1">
      <c r="A134" s="24" t="s">
        <v>193</v>
      </c>
      <c r="B134" s="25">
        <v>1</v>
      </c>
      <c r="C134" s="21" t="s">
        <v>7</v>
      </c>
      <c r="D134" s="21" t="s">
        <v>161</v>
      </c>
      <c r="E134" s="21" t="s">
        <v>13</v>
      </c>
      <c r="F134" s="21" t="s">
        <v>78</v>
      </c>
      <c r="G134" s="21" t="s">
        <v>164</v>
      </c>
      <c r="H134" s="21" t="s">
        <v>162</v>
      </c>
      <c r="I134" s="27">
        <v>15000</v>
      </c>
      <c r="J134" s="27">
        <v>15000</v>
      </c>
      <c r="K134" s="18">
        <f t="shared" si="9"/>
        <v>1</v>
      </c>
    </row>
    <row r="135" spans="1:11" ht="15">
      <c r="A135" s="55" t="s">
        <v>17</v>
      </c>
      <c r="B135" s="56">
        <v>1</v>
      </c>
      <c r="C135" s="57" t="s">
        <v>14</v>
      </c>
      <c r="D135" s="58"/>
      <c r="E135" s="58"/>
      <c r="F135" s="58"/>
      <c r="G135" s="58"/>
      <c r="H135" s="58"/>
      <c r="I135" s="59">
        <f>I136+I142+I151</f>
        <v>3333365.53</v>
      </c>
      <c r="J135" s="59">
        <f>J136+J142+J151</f>
        <v>3246142.29</v>
      </c>
      <c r="K135" s="64">
        <f t="shared" si="9"/>
        <v>0.9738332807443414</v>
      </c>
    </row>
    <row r="136" spans="1:11" ht="12.75">
      <c r="A136" s="19" t="s">
        <v>18</v>
      </c>
      <c r="B136" s="16">
        <v>1</v>
      </c>
      <c r="C136" s="20" t="s">
        <v>14</v>
      </c>
      <c r="D136" s="20" t="s">
        <v>2</v>
      </c>
      <c r="E136" s="20"/>
      <c r="F136" s="20"/>
      <c r="G136" s="20"/>
      <c r="H136" s="20"/>
      <c r="I136" s="22">
        <f aca="true" t="shared" si="13" ref="I136:J140">I137</f>
        <v>29426.49</v>
      </c>
      <c r="J136" s="22">
        <f t="shared" si="13"/>
        <v>29426.489999999998</v>
      </c>
      <c r="K136" s="34">
        <f t="shared" si="9"/>
        <v>0.9999999999999999</v>
      </c>
    </row>
    <row r="137" spans="1:11" ht="12.75">
      <c r="A137" s="28" t="s">
        <v>66</v>
      </c>
      <c r="B137" s="25">
        <v>1</v>
      </c>
      <c r="C137" s="21" t="s">
        <v>14</v>
      </c>
      <c r="D137" s="21" t="s">
        <v>2</v>
      </c>
      <c r="E137" s="21" t="s">
        <v>13</v>
      </c>
      <c r="F137" s="21" t="s">
        <v>78</v>
      </c>
      <c r="G137" s="21" t="s">
        <v>85</v>
      </c>
      <c r="H137" s="21"/>
      <c r="I137" s="27">
        <f t="shared" si="13"/>
        <v>29426.49</v>
      </c>
      <c r="J137" s="27">
        <f t="shared" si="13"/>
        <v>29426.489999999998</v>
      </c>
      <c r="K137" s="18">
        <f t="shared" si="9"/>
        <v>0.9999999999999999</v>
      </c>
    </row>
    <row r="138" spans="1:11" ht="24">
      <c r="A138" s="28" t="s">
        <v>195</v>
      </c>
      <c r="B138" s="25">
        <v>1</v>
      </c>
      <c r="C138" s="21" t="s">
        <v>14</v>
      </c>
      <c r="D138" s="21" t="s">
        <v>2</v>
      </c>
      <c r="E138" s="21" t="s">
        <v>13</v>
      </c>
      <c r="F138" s="21" t="s">
        <v>78</v>
      </c>
      <c r="G138" s="21" t="s">
        <v>139</v>
      </c>
      <c r="H138" s="21"/>
      <c r="I138" s="27">
        <f t="shared" si="13"/>
        <v>29426.49</v>
      </c>
      <c r="J138" s="27">
        <f t="shared" si="13"/>
        <v>29426.489999999998</v>
      </c>
      <c r="K138" s="18">
        <f t="shared" si="9"/>
        <v>0.9999999999999999</v>
      </c>
    </row>
    <row r="139" spans="1:11" ht="24">
      <c r="A139" s="28" t="s">
        <v>69</v>
      </c>
      <c r="B139" s="25">
        <v>1</v>
      </c>
      <c r="C139" s="21" t="s">
        <v>14</v>
      </c>
      <c r="D139" s="21" t="s">
        <v>2</v>
      </c>
      <c r="E139" s="21" t="s">
        <v>13</v>
      </c>
      <c r="F139" s="21" t="s">
        <v>78</v>
      </c>
      <c r="G139" s="21" t="s">
        <v>139</v>
      </c>
      <c r="H139" s="21" t="s">
        <v>49</v>
      </c>
      <c r="I139" s="27">
        <f t="shared" si="13"/>
        <v>29426.49</v>
      </c>
      <c r="J139" s="27">
        <f t="shared" si="13"/>
        <v>29426.489999999998</v>
      </c>
      <c r="K139" s="18">
        <f t="shared" si="9"/>
        <v>0.9999999999999999</v>
      </c>
    </row>
    <row r="140" spans="1:11" ht="24">
      <c r="A140" s="28" t="s">
        <v>88</v>
      </c>
      <c r="B140" s="25">
        <v>1</v>
      </c>
      <c r="C140" s="21" t="s">
        <v>14</v>
      </c>
      <c r="D140" s="21" t="s">
        <v>2</v>
      </c>
      <c r="E140" s="21" t="s">
        <v>13</v>
      </c>
      <c r="F140" s="21" t="s">
        <v>78</v>
      </c>
      <c r="G140" s="21" t="s">
        <v>139</v>
      </c>
      <c r="H140" s="21" t="s">
        <v>52</v>
      </c>
      <c r="I140" s="27">
        <f t="shared" si="13"/>
        <v>29426.49</v>
      </c>
      <c r="J140" s="27">
        <f t="shared" si="13"/>
        <v>29426.489999999998</v>
      </c>
      <c r="K140" s="18">
        <f t="shared" si="9"/>
        <v>0.9999999999999999</v>
      </c>
    </row>
    <row r="141" spans="1:11" ht="24">
      <c r="A141" s="24" t="s">
        <v>68</v>
      </c>
      <c r="B141" s="25">
        <v>1</v>
      </c>
      <c r="C141" s="21" t="s">
        <v>14</v>
      </c>
      <c r="D141" s="21" t="s">
        <v>2</v>
      </c>
      <c r="E141" s="21" t="s">
        <v>13</v>
      </c>
      <c r="F141" s="21" t="s">
        <v>78</v>
      </c>
      <c r="G141" s="21" t="s">
        <v>139</v>
      </c>
      <c r="H141" s="21" t="s">
        <v>45</v>
      </c>
      <c r="I141" s="27">
        <v>29426.49</v>
      </c>
      <c r="J141" s="27">
        <f>19000+10026.49+400</f>
        <v>29426.489999999998</v>
      </c>
      <c r="K141" s="18">
        <f t="shared" si="9"/>
        <v>0.9999999999999999</v>
      </c>
    </row>
    <row r="142" spans="1:11" ht="12.75">
      <c r="A142" s="41" t="s">
        <v>143</v>
      </c>
      <c r="B142" s="16">
        <v>1</v>
      </c>
      <c r="C142" s="20" t="s">
        <v>14</v>
      </c>
      <c r="D142" s="20" t="s">
        <v>4</v>
      </c>
      <c r="E142" s="20"/>
      <c r="F142" s="20"/>
      <c r="G142" s="20"/>
      <c r="H142" s="20"/>
      <c r="I142" s="22">
        <f>I143</f>
        <v>58570.91</v>
      </c>
      <c r="J142" s="22">
        <f>J143</f>
        <v>58570.91</v>
      </c>
      <c r="K142" s="34">
        <f t="shared" si="9"/>
        <v>1</v>
      </c>
    </row>
    <row r="143" spans="1:11" ht="12.75">
      <c r="A143" s="24" t="s">
        <v>66</v>
      </c>
      <c r="B143" s="25">
        <v>1</v>
      </c>
      <c r="C143" s="21" t="s">
        <v>14</v>
      </c>
      <c r="D143" s="21" t="s">
        <v>4</v>
      </c>
      <c r="E143" s="21" t="s">
        <v>13</v>
      </c>
      <c r="F143" s="21" t="s">
        <v>78</v>
      </c>
      <c r="G143" s="21" t="s">
        <v>85</v>
      </c>
      <c r="H143" s="21"/>
      <c r="I143" s="27">
        <f>I144</f>
        <v>58570.91</v>
      </c>
      <c r="J143" s="27">
        <f>J144</f>
        <v>58570.91</v>
      </c>
      <c r="K143" s="18">
        <f t="shared" si="9"/>
        <v>1</v>
      </c>
    </row>
    <row r="144" spans="1:11" ht="12.75">
      <c r="A144" s="24" t="s">
        <v>144</v>
      </c>
      <c r="B144" s="25">
        <v>1</v>
      </c>
      <c r="C144" s="21" t="s">
        <v>14</v>
      </c>
      <c r="D144" s="21" t="s">
        <v>4</v>
      </c>
      <c r="E144" s="21" t="s">
        <v>13</v>
      </c>
      <c r="F144" s="21" t="s">
        <v>78</v>
      </c>
      <c r="G144" s="21" t="s">
        <v>145</v>
      </c>
      <c r="H144" s="21"/>
      <c r="I144" s="27">
        <f>I146+I148</f>
        <v>58570.91</v>
      </c>
      <c r="J144" s="27">
        <f>J146+J148</f>
        <v>58570.91</v>
      </c>
      <c r="K144" s="18">
        <f aca="true" t="shared" si="14" ref="K144:K174">J144/I144</f>
        <v>1</v>
      </c>
    </row>
    <row r="145" spans="1:11" ht="24">
      <c r="A145" s="28" t="s">
        <v>69</v>
      </c>
      <c r="B145" s="25">
        <v>1</v>
      </c>
      <c r="C145" s="21" t="s">
        <v>14</v>
      </c>
      <c r="D145" s="21" t="s">
        <v>4</v>
      </c>
      <c r="E145" s="21" t="s">
        <v>13</v>
      </c>
      <c r="F145" s="21" t="s">
        <v>78</v>
      </c>
      <c r="G145" s="21" t="s">
        <v>145</v>
      </c>
      <c r="H145" s="21" t="s">
        <v>49</v>
      </c>
      <c r="I145" s="27">
        <f>I146</f>
        <v>55970.22</v>
      </c>
      <c r="J145" s="27">
        <f>J146</f>
        <v>55970.22</v>
      </c>
      <c r="K145" s="18">
        <f t="shared" si="14"/>
        <v>1</v>
      </c>
    </row>
    <row r="146" spans="1:11" ht="24">
      <c r="A146" s="24" t="s">
        <v>68</v>
      </c>
      <c r="B146" s="25">
        <v>1</v>
      </c>
      <c r="C146" s="21" t="s">
        <v>14</v>
      </c>
      <c r="D146" s="21" t="s">
        <v>4</v>
      </c>
      <c r="E146" s="21" t="s">
        <v>13</v>
      </c>
      <c r="F146" s="21" t="s">
        <v>78</v>
      </c>
      <c r="G146" s="21" t="s">
        <v>145</v>
      </c>
      <c r="H146" s="21" t="s">
        <v>52</v>
      </c>
      <c r="I146" s="27">
        <f>I147</f>
        <v>55970.22</v>
      </c>
      <c r="J146" s="27">
        <f>J147</f>
        <v>55970.22</v>
      </c>
      <c r="K146" s="18">
        <f t="shared" si="14"/>
        <v>1</v>
      </c>
    </row>
    <row r="147" spans="1:23" s="2" customFormat="1" ht="24">
      <c r="A147" s="24" t="s">
        <v>68</v>
      </c>
      <c r="B147" s="25">
        <v>1</v>
      </c>
      <c r="C147" s="21" t="s">
        <v>14</v>
      </c>
      <c r="D147" s="21" t="s">
        <v>4</v>
      </c>
      <c r="E147" s="21" t="s">
        <v>13</v>
      </c>
      <c r="F147" s="21" t="s">
        <v>78</v>
      </c>
      <c r="G147" s="21" t="s">
        <v>145</v>
      </c>
      <c r="H147" s="21" t="s">
        <v>45</v>
      </c>
      <c r="I147" s="27">
        <v>55970.22</v>
      </c>
      <c r="J147" s="27">
        <v>55970.22</v>
      </c>
      <c r="K147" s="18">
        <f t="shared" si="14"/>
        <v>1</v>
      </c>
      <c r="L147" s="13"/>
      <c r="M147" s="13"/>
      <c r="N147" s="13"/>
      <c r="O147" s="13"/>
      <c r="P147" s="13"/>
      <c r="Q147"/>
      <c r="R147"/>
      <c r="S147"/>
      <c r="T147"/>
      <c r="U147"/>
      <c r="V147"/>
      <c r="W147"/>
    </row>
    <row r="148" spans="1:11" ht="15" customHeight="1">
      <c r="A148" s="24" t="s">
        <v>146</v>
      </c>
      <c r="B148" s="25">
        <v>1</v>
      </c>
      <c r="C148" s="21" t="s">
        <v>14</v>
      </c>
      <c r="D148" s="21" t="s">
        <v>4</v>
      </c>
      <c r="E148" s="21" t="s">
        <v>13</v>
      </c>
      <c r="F148" s="21" t="s">
        <v>78</v>
      </c>
      <c r="G148" s="21" t="s">
        <v>145</v>
      </c>
      <c r="H148" s="21" t="s">
        <v>48</v>
      </c>
      <c r="I148" s="27">
        <f>I149</f>
        <v>2600.69</v>
      </c>
      <c r="J148" s="27">
        <f>J149</f>
        <v>2600.69</v>
      </c>
      <c r="K148" s="18">
        <f t="shared" si="14"/>
        <v>1</v>
      </c>
    </row>
    <row r="149" spans="1:11" ht="15.75" customHeight="1">
      <c r="A149" s="24" t="s">
        <v>121</v>
      </c>
      <c r="B149" s="25">
        <v>1</v>
      </c>
      <c r="C149" s="21" t="s">
        <v>14</v>
      </c>
      <c r="D149" s="21" t="s">
        <v>4</v>
      </c>
      <c r="E149" s="21" t="s">
        <v>13</v>
      </c>
      <c r="F149" s="21" t="s">
        <v>78</v>
      </c>
      <c r="G149" s="21" t="s">
        <v>145</v>
      </c>
      <c r="H149" s="21" t="s">
        <v>122</v>
      </c>
      <c r="I149" s="27">
        <f>I150</f>
        <v>2600.69</v>
      </c>
      <c r="J149" s="27">
        <f>J150</f>
        <v>2600.69</v>
      </c>
      <c r="K149" s="18">
        <f t="shared" si="14"/>
        <v>1</v>
      </c>
    </row>
    <row r="150" spans="1:11" ht="93.75" customHeight="1">
      <c r="A150" s="24" t="s">
        <v>123</v>
      </c>
      <c r="B150" s="25">
        <v>1</v>
      </c>
      <c r="C150" s="21" t="s">
        <v>14</v>
      </c>
      <c r="D150" s="21" t="s">
        <v>4</v>
      </c>
      <c r="E150" s="21" t="s">
        <v>13</v>
      </c>
      <c r="F150" s="21" t="s">
        <v>78</v>
      </c>
      <c r="G150" s="21" t="s">
        <v>145</v>
      </c>
      <c r="H150" s="21" t="s">
        <v>124</v>
      </c>
      <c r="I150" s="27">
        <v>2600.69</v>
      </c>
      <c r="J150" s="27">
        <v>2600.69</v>
      </c>
      <c r="K150" s="18">
        <f t="shared" si="14"/>
        <v>1</v>
      </c>
    </row>
    <row r="151" spans="1:11" ht="12.75">
      <c r="A151" s="19" t="s">
        <v>26</v>
      </c>
      <c r="B151" s="16">
        <v>1</v>
      </c>
      <c r="C151" s="15" t="s">
        <v>14</v>
      </c>
      <c r="D151" s="15" t="s">
        <v>9</v>
      </c>
      <c r="E151" s="42"/>
      <c r="F151" s="42"/>
      <c r="G151" s="42"/>
      <c r="H151" s="42"/>
      <c r="I151" s="17">
        <f>I152</f>
        <v>3245368.13</v>
      </c>
      <c r="J151" s="17">
        <f>J152</f>
        <v>3158144.89</v>
      </c>
      <c r="K151" s="18">
        <f t="shared" si="14"/>
        <v>0.9731237762540055</v>
      </c>
    </row>
    <row r="152" spans="1:11" ht="12.75">
      <c r="A152" s="24" t="s">
        <v>66</v>
      </c>
      <c r="B152" s="25">
        <v>1</v>
      </c>
      <c r="C152" s="21" t="s">
        <v>14</v>
      </c>
      <c r="D152" s="21" t="s">
        <v>9</v>
      </c>
      <c r="E152" s="21" t="s">
        <v>13</v>
      </c>
      <c r="F152" s="21" t="s">
        <v>78</v>
      </c>
      <c r="G152" s="21" t="s">
        <v>85</v>
      </c>
      <c r="H152" s="21"/>
      <c r="I152" s="27">
        <f>I153+I161+I165+I157+I169</f>
        <v>3245368.13</v>
      </c>
      <c r="J152" s="27">
        <f>J153+J161+J165+J157+J169</f>
        <v>3158144.89</v>
      </c>
      <c r="K152" s="18">
        <f t="shared" si="14"/>
        <v>0.9731237762540055</v>
      </c>
    </row>
    <row r="153" spans="1:11" ht="12.75">
      <c r="A153" s="24" t="s">
        <v>19</v>
      </c>
      <c r="B153" s="25">
        <v>1</v>
      </c>
      <c r="C153" s="21" t="s">
        <v>14</v>
      </c>
      <c r="D153" s="21" t="s">
        <v>9</v>
      </c>
      <c r="E153" s="21" t="s">
        <v>13</v>
      </c>
      <c r="F153" s="21" t="s">
        <v>78</v>
      </c>
      <c r="G153" s="21" t="s">
        <v>105</v>
      </c>
      <c r="H153" s="21"/>
      <c r="I153" s="27">
        <f aca="true" t="shared" si="15" ref="I153:J155">I154</f>
        <v>929930.46</v>
      </c>
      <c r="J153" s="27">
        <f t="shared" si="15"/>
        <v>866383.19</v>
      </c>
      <c r="K153" s="18">
        <f t="shared" si="14"/>
        <v>0.9316644924180675</v>
      </c>
    </row>
    <row r="154" spans="1:11" ht="24">
      <c r="A154" s="28" t="s">
        <v>69</v>
      </c>
      <c r="B154" s="25">
        <v>1</v>
      </c>
      <c r="C154" s="21" t="s">
        <v>14</v>
      </c>
      <c r="D154" s="21" t="s">
        <v>27</v>
      </c>
      <c r="E154" s="21" t="s">
        <v>13</v>
      </c>
      <c r="F154" s="21" t="s">
        <v>78</v>
      </c>
      <c r="G154" s="21" t="s">
        <v>105</v>
      </c>
      <c r="H154" s="21" t="s">
        <v>49</v>
      </c>
      <c r="I154" s="27">
        <f t="shared" si="15"/>
        <v>929930.46</v>
      </c>
      <c r="J154" s="27">
        <f t="shared" si="15"/>
        <v>866383.19</v>
      </c>
      <c r="K154" s="18">
        <f t="shared" si="14"/>
        <v>0.9316644924180675</v>
      </c>
    </row>
    <row r="155" spans="1:11" ht="24">
      <c r="A155" s="28" t="s">
        <v>88</v>
      </c>
      <c r="B155" s="25">
        <v>1</v>
      </c>
      <c r="C155" s="21" t="s">
        <v>14</v>
      </c>
      <c r="D155" s="21" t="s">
        <v>27</v>
      </c>
      <c r="E155" s="21" t="s">
        <v>13</v>
      </c>
      <c r="F155" s="21" t="s">
        <v>78</v>
      </c>
      <c r="G155" s="21" t="s">
        <v>105</v>
      </c>
      <c r="H155" s="21" t="s">
        <v>52</v>
      </c>
      <c r="I155" s="27">
        <f t="shared" si="15"/>
        <v>929930.46</v>
      </c>
      <c r="J155" s="27">
        <f t="shared" si="15"/>
        <v>866383.19</v>
      </c>
      <c r="K155" s="18">
        <f t="shared" si="14"/>
        <v>0.9316644924180675</v>
      </c>
    </row>
    <row r="156" spans="1:11" ht="24">
      <c r="A156" s="24" t="s">
        <v>68</v>
      </c>
      <c r="B156" s="25">
        <v>1</v>
      </c>
      <c r="C156" s="21" t="s">
        <v>14</v>
      </c>
      <c r="D156" s="21" t="s">
        <v>27</v>
      </c>
      <c r="E156" s="21" t="s">
        <v>13</v>
      </c>
      <c r="F156" s="21" t="s">
        <v>78</v>
      </c>
      <c r="G156" s="21" t="s">
        <v>105</v>
      </c>
      <c r="H156" s="21" t="s">
        <v>45</v>
      </c>
      <c r="I156" s="27">
        <v>929930.46</v>
      </c>
      <c r="J156" s="27">
        <f>648707.19+175778+2500+39398</f>
        <v>866383.19</v>
      </c>
      <c r="K156" s="18">
        <f t="shared" si="14"/>
        <v>0.9316644924180675</v>
      </c>
    </row>
    <row r="157" spans="1:11" ht="12.75">
      <c r="A157" s="24" t="s">
        <v>20</v>
      </c>
      <c r="B157" s="25">
        <v>1</v>
      </c>
      <c r="C157" s="21" t="s">
        <v>14</v>
      </c>
      <c r="D157" s="21" t="s">
        <v>27</v>
      </c>
      <c r="E157" s="21" t="s">
        <v>13</v>
      </c>
      <c r="F157" s="21" t="s">
        <v>78</v>
      </c>
      <c r="G157" s="21" t="s">
        <v>106</v>
      </c>
      <c r="H157" s="21"/>
      <c r="I157" s="27">
        <f aca="true" t="shared" si="16" ref="I157:J159">I158</f>
        <v>3023.74</v>
      </c>
      <c r="J157" s="27">
        <f t="shared" si="16"/>
        <v>1773.2</v>
      </c>
      <c r="K157" s="18">
        <f t="shared" si="14"/>
        <v>0.5864260816075457</v>
      </c>
    </row>
    <row r="158" spans="1:11" ht="24">
      <c r="A158" s="28" t="s">
        <v>69</v>
      </c>
      <c r="B158" s="25">
        <v>1</v>
      </c>
      <c r="C158" s="21" t="s">
        <v>14</v>
      </c>
      <c r="D158" s="21" t="s">
        <v>9</v>
      </c>
      <c r="E158" s="21" t="s">
        <v>13</v>
      </c>
      <c r="F158" s="21" t="s">
        <v>78</v>
      </c>
      <c r="G158" s="21" t="s">
        <v>106</v>
      </c>
      <c r="H158" s="21" t="s">
        <v>49</v>
      </c>
      <c r="I158" s="27">
        <f t="shared" si="16"/>
        <v>3023.74</v>
      </c>
      <c r="J158" s="27">
        <f t="shared" si="16"/>
        <v>1773.2</v>
      </c>
      <c r="K158" s="18">
        <f t="shared" si="14"/>
        <v>0.5864260816075457</v>
      </c>
    </row>
    <row r="159" spans="1:11" ht="24">
      <c r="A159" s="28" t="s">
        <v>88</v>
      </c>
      <c r="B159" s="25">
        <v>1</v>
      </c>
      <c r="C159" s="21" t="s">
        <v>14</v>
      </c>
      <c r="D159" s="21" t="s">
        <v>27</v>
      </c>
      <c r="E159" s="21" t="s">
        <v>13</v>
      </c>
      <c r="F159" s="21" t="s">
        <v>78</v>
      </c>
      <c r="G159" s="21" t="s">
        <v>106</v>
      </c>
      <c r="H159" s="21" t="s">
        <v>52</v>
      </c>
      <c r="I159" s="27">
        <f t="shared" si="16"/>
        <v>3023.74</v>
      </c>
      <c r="J159" s="27">
        <f t="shared" si="16"/>
        <v>1773.2</v>
      </c>
      <c r="K159" s="18">
        <f t="shared" si="14"/>
        <v>0.5864260816075457</v>
      </c>
    </row>
    <row r="160" spans="1:11" ht="24">
      <c r="A160" s="24" t="s">
        <v>68</v>
      </c>
      <c r="B160" s="25">
        <v>1</v>
      </c>
      <c r="C160" s="21" t="s">
        <v>14</v>
      </c>
      <c r="D160" s="21" t="s">
        <v>27</v>
      </c>
      <c r="E160" s="21" t="s">
        <v>13</v>
      </c>
      <c r="F160" s="21" t="s">
        <v>78</v>
      </c>
      <c r="G160" s="21" t="s">
        <v>106</v>
      </c>
      <c r="H160" s="21" t="s">
        <v>45</v>
      </c>
      <c r="I160" s="27">
        <v>3023.74</v>
      </c>
      <c r="J160" s="27">
        <v>1773.2</v>
      </c>
      <c r="K160" s="18">
        <f t="shared" si="14"/>
        <v>0.5864260816075457</v>
      </c>
    </row>
    <row r="161" spans="1:11" ht="12.75">
      <c r="A161" s="24" t="s">
        <v>21</v>
      </c>
      <c r="B161" s="25">
        <v>1</v>
      </c>
      <c r="C161" s="21" t="s">
        <v>14</v>
      </c>
      <c r="D161" s="21" t="s">
        <v>9</v>
      </c>
      <c r="E161" s="21" t="s">
        <v>13</v>
      </c>
      <c r="F161" s="21" t="s">
        <v>78</v>
      </c>
      <c r="G161" s="21" t="s">
        <v>107</v>
      </c>
      <c r="H161" s="21"/>
      <c r="I161" s="27">
        <f aca="true" t="shared" si="17" ref="I161:J163">I162</f>
        <v>1897423.93</v>
      </c>
      <c r="J161" s="27">
        <f t="shared" si="17"/>
        <v>1896152.93</v>
      </c>
      <c r="K161" s="18">
        <f t="shared" si="14"/>
        <v>0.9993301444237609</v>
      </c>
    </row>
    <row r="162" spans="1:11" ht="24">
      <c r="A162" s="28" t="s">
        <v>69</v>
      </c>
      <c r="B162" s="25">
        <v>1</v>
      </c>
      <c r="C162" s="21" t="s">
        <v>14</v>
      </c>
      <c r="D162" s="21" t="s">
        <v>9</v>
      </c>
      <c r="E162" s="21" t="s">
        <v>13</v>
      </c>
      <c r="F162" s="21" t="s">
        <v>78</v>
      </c>
      <c r="G162" s="21" t="s">
        <v>107</v>
      </c>
      <c r="H162" s="21" t="s">
        <v>49</v>
      </c>
      <c r="I162" s="27">
        <f t="shared" si="17"/>
        <v>1897423.93</v>
      </c>
      <c r="J162" s="27">
        <f t="shared" si="17"/>
        <v>1896152.93</v>
      </c>
      <c r="K162" s="18">
        <f t="shared" si="14"/>
        <v>0.9993301444237609</v>
      </c>
    </row>
    <row r="163" spans="1:11" ht="24">
      <c r="A163" s="28" t="s">
        <v>88</v>
      </c>
      <c r="B163" s="25">
        <v>1</v>
      </c>
      <c r="C163" s="21" t="s">
        <v>14</v>
      </c>
      <c r="D163" s="21" t="s">
        <v>9</v>
      </c>
      <c r="E163" s="21" t="s">
        <v>13</v>
      </c>
      <c r="F163" s="21" t="s">
        <v>78</v>
      </c>
      <c r="G163" s="21" t="s">
        <v>107</v>
      </c>
      <c r="H163" s="21" t="s">
        <v>52</v>
      </c>
      <c r="I163" s="27">
        <f t="shared" si="17"/>
        <v>1897423.93</v>
      </c>
      <c r="J163" s="27">
        <f t="shared" si="17"/>
        <v>1896152.93</v>
      </c>
      <c r="K163" s="18">
        <f t="shared" si="14"/>
        <v>0.9993301444237609</v>
      </c>
    </row>
    <row r="164" spans="1:11" ht="24">
      <c r="A164" s="24" t="s">
        <v>68</v>
      </c>
      <c r="B164" s="25">
        <v>1</v>
      </c>
      <c r="C164" s="21" t="s">
        <v>14</v>
      </c>
      <c r="D164" s="21" t="s">
        <v>9</v>
      </c>
      <c r="E164" s="21" t="s">
        <v>13</v>
      </c>
      <c r="F164" s="21" t="s">
        <v>78</v>
      </c>
      <c r="G164" s="21" t="s">
        <v>107</v>
      </c>
      <c r="H164" s="21" t="s">
        <v>45</v>
      </c>
      <c r="I164" s="27">
        <v>1897423.93</v>
      </c>
      <c r="J164" s="27">
        <f>681781.49+1120642.44+850+35000+57879</f>
        <v>1896152.93</v>
      </c>
      <c r="K164" s="18">
        <f t="shared" si="14"/>
        <v>0.9993301444237609</v>
      </c>
    </row>
    <row r="165" spans="1:11" ht="12.75">
      <c r="A165" s="24" t="s">
        <v>65</v>
      </c>
      <c r="B165" s="25">
        <v>1</v>
      </c>
      <c r="C165" s="21" t="s">
        <v>14</v>
      </c>
      <c r="D165" s="21" t="s">
        <v>9</v>
      </c>
      <c r="E165" s="21" t="s">
        <v>13</v>
      </c>
      <c r="F165" s="21" t="s">
        <v>78</v>
      </c>
      <c r="G165" s="21" t="s">
        <v>108</v>
      </c>
      <c r="H165" s="21"/>
      <c r="I165" s="27">
        <f aca="true" t="shared" si="18" ref="I165:J167">I166</f>
        <v>14990</v>
      </c>
      <c r="J165" s="27">
        <f t="shared" si="18"/>
        <v>14990</v>
      </c>
      <c r="K165" s="18">
        <f t="shared" si="14"/>
        <v>1</v>
      </c>
    </row>
    <row r="166" spans="1:11" ht="24">
      <c r="A166" s="28" t="s">
        <v>69</v>
      </c>
      <c r="B166" s="25">
        <v>1</v>
      </c>
      <c r="C166" s="21" t="s">
        <v>14</v>
      </c>
      <c r="D166" s="21" t="s">
        <v>9</v>
      </c>
      <c r="E166" s="21" t="s">
        <v>13</v>
      </c>
      <c r="F166" s="21" t="s">
        <v>78</v>
      </c>
      <c r="G166" s="21" t="s">
        <v>108</v>
      </c>
      <c r="H166" s="21" t="s">
        <v>49</v>
      </c>
      <c r="I166" s="27">
        <f t="shared" si="18"/>
        <v>14990</v>
      </c>
      <c r="J166" s="27">
        <f t="shared" si="18"/>
        <v>14990</v>
      </c>
      <c r="K166" s="18">
        <f t="shared" si="14"/>
        <v>1</v>
      </c>
    </row>
    <row r="167" spans="1:11" ht="24">
      <c r="A167" s="28" t="s">
        <v>88</v>
      </c>
      <c r="B167" s="25">
        <v>1</v>
      </c>
      <c r="C167" s="21" t="s">
        <v>14</v>
      </c>
      <c r="D167" s="21" t="s">
        <v>9</v>
      </c>
      <c r="E167" s="21" t="s">
        <v>13</v>
      </c>
      <c r="F167" s="21" t="s">
        <v>78</v>
      </c>
      <c r="G167" s="21" t="s">
        <v>108</v>
      </c>
      <c r="H167" s="21" t="s">
        <v>52</v>
      </c>
      <c r="I167" s="27">
        <f t="shared" si="18"/>
        <v>14990</v>
      </c>
      <c r="J167" s="27">
        <f t="shared" si="18"/>
        <v>14990</v>
      </c>
      <c r="K167" s="18">
        <f t="shared" si="14"/>
        <v>1</v>
      </c>
    </row>
    <row r="168" spans="1:11" ht="24">
      <c r="A168" s="24" t="s">
        <v>68</v>
      </c>
      <c r="B168" s="25">
        <v>1</v>
      </c>
      <c r="C168" s="21" t="s">
        <v>14</v>
      </c>
      <c r="D168" s="21" t="s">
        <v>9</v>
      </c>
      <c r="E168" s="21" t="s">
        <v>13</v>
      </c>
      <c r="F168" s="21" t="s">
        <v>78</v>
      </c>
      <c r="G168" s="21" t="s">
        <v>108</v>
      </c>
      <c r="H168" s="21" t="s">
        <v>45</v>
      </c>
      <c r="I168" s="27">
        <v>14990</v>
      </c>
      <c r="J168" s="27">
        <v>14990</v>
      </c>
      <c r="K168" s="18">
        <f t="shared" si="14"/>
        <v>1</v>
      </c>
    </row>
    <row r="169" spans="1:11" ht="12.75">
      <c r="A169" s="24" t="s">
        <v>147</v>
      </c>
      <c r="B169" s="25">
        <v>1</v>
      </c>
      <c r="C169" s="21" t="s">
        <v>14</v>
      </c>
      <c r="D169" s="21" t="s">
        <v>9</v>
      </c>
      <c r="E169" s="21" t="s">
        <v>13</v>
      </c>
      <c r="F169" s="21" t="s">
        <v>78</v>
      </c>
      <c r="G169" s="21" t="s">
        <v>148</v>
      </c>
      <c r="H169" s="21"/>
      <c r="I169" s="27">
        <f aca="true" t="shared" si="19" ref="I169:J171">I170</f>
        <v>400000</v>
      </c>
      <c r="J169" s="27">
        <f t="shared" si="19"/>
        <v>378845.57</v>
      </c>
      <c r="K169" s="18">
        <f t="shared" si="14"/>
        <v>0.947113925</v>
      </c>
    </row>
    <row r="170" spans="1:11" ht="24">
      <c r="A170" s="28" t="s">
        <v>69</v>
      </c>
      <c r="B170" s="25">
        <v>1</v>
      </c>
      <c r="C170" s="21" t="s">
        <v>14</v>
      </c>
      <c r="D170" s="21" t="s">
        <v>9</v>
      </c>
      <c r="E170" s="21" t="s">
        <v>13</v>
      </c>
      <c r="F170" s="21" t="s">
        <v>78</v>
      </c>
      <c r="G170" s="21" t="s">
        <v>148</v>
      </c>
      <c r="H170" s="21" t="s">
        <v>49</v>
      </c>
      <c r="I170" s="27">
        <f t="shared" si="19"/>
        <v>400000</v>
      </c>
      <c r="J170" s="27">
        <f t="shared" si="19"/>
        <v>378845.57</v>
      </c>
      <c r="K170" s="18">
        <f t="shared" si="14"/>
        <v>0.947113925</v>
      </c>
    </row>
    <row r="171" spans="1:11" ht="24">
      <c r="A171" s="28" t="s">
        <v>88</v>
      </c>
      <c r="B171" s="25">
        <v>1</v>
      </c>
      <c r="C171" s="21" t="s">
        <v>14</v>
      </c>
      <c r="D171" s="21" t="s">
        <v>9</v>
      </c>
      <c r="E171" s="21" t="s">
        <v>13</v>
      </c>
      <c r="F171" s="21" t="s">
        <v>78</v>
      </c>
      <c r="G171" s="21" t="s">
        <v>148</v>
      </c>
      <c r="H171" s="21" t="s">
        <v>52</v>
      </c>
      <c r="I171" s="27">
        <f t="shared" si="19"/>
        <v>400000</v>
      </c>
      <c r="J171" s="27">
        <f t="shared" si="19"/>
        <v>378845.57</v>
      </c>
      <c r="K171" s="18">
        <f t="shared" si="14"/>
        <v>0.947113925</v>
      </c>
    </row>
    <row r="172" spans="1:11" ht="24">
      <c r="A172" s="24" t="s">
        <v>68</v>
      </c>
      <c r="B172" s="25">
        <v>1</v>
      </c>
      <c r="C172" s="21" t="s">
        <v>14</v>
      </c>
      <c r="D172" s="21" t="s">
        <v>9</v>
      </c>
      <c r="E172" s="21" t="s">
        <v>13</v>
      </c>
      <c r="F172" s="21" t="s">
        <v>78</v>
      </c>
      <c r="G172" s="21" t="s">
        <v>148</v>
      </c>
      <c r="H172" s="21" t="s">
        <v>45</v>
      </c>
      <c r="I172" s="27">
        <v>400000</v>
      </c>
      <c r="J172" s="27">
        <f>22043.57+356802</f>
        <v>378845.57</v>
      </c>
      <c r="K172" s="18">
        <f t="shared" si="14"/>
        <v>0.947113925</v>
      </c>
    </row>
    <row r="173" spans="1:11" ht="15">
      <c r="A173" s="55" t="s">
        <v>35</v>
      </c>
      <c r="B173" s="56">
        <v>1</v>
      </c>
      <c r="C173" s="57" t="s">
        <v>16</v>
      </c>
      <c r="D173" s="58"/>
      <c r="E173" s="58"/>
      <c r="F173" s="58"/>
      <c r="G173" s="58"/>
      <c r="H173" s="58"/>
      <c r="I173" s="59">
        <f>I174+I184</f>
        <v>2000088.41</v>
      </c>
      <c r="J173" s="59">
        <f>J174+J184</f>
        <v>1715680.27</v>
      </c>
      <c r="K173" s="64">
        <f t="shared" si="14"/>
        <v>0.8578022158530483</v>
      </c>
    </row>
    <row r="174" spans="1:11" ht="12.75">
      <c r="A174" s="35" t="s">
        <v>22</v>
      </c>
      <c r="B174" s="16">
        <v>1</v>
      </c>
      <c r="C174" s="20" t="s">
        <v>16</v>
      </c>
      <c r="D174" s="20" t="s">
        <v>2</v>
      </c>
      <c r="E174" s="20"/>
      <c r="F174" s="20"/>
      <c r="G174" s="20"/>
      <c r="H174" s="20"/>
      <c r="I174" s="22">
        <f>I175</f>
        <v>1800088.41</v>
      </c>
      <c r="J174" s="22">
        <f>J175</f>
        <v>1618630.27</v>
      </c>
      <c r="K174" s="34">
        <f t="shared" si="14"/>
        <v>0.8991948734340222</v>
      </c>
    </row>
    <row r="175" spans="1:11" ht="12.75">
      <c r="A175" s="24" t="s">
        <v>66</v>
      </c>
      <c r="B175" s="25">
        <v>1</v>
      </c>
      <c r="C175" s="21" t="s">
        <v>16</v>
      </c>
      <c r="D175" s="21" t="s">
        <v>2</v>
      </c>
      <c r="E175" s="21" t="s">
        <v>13</v>
      </c>
      <c r="F175" s="21" t="s">
        <v>78</v>
      </c>
      <c r="G175" s="21" t="s">
        <v>85</v>
      </c>
      <c r="H175" s="21"/>
      <c r="I175" s="27">
        <f>I176+I180</f>
        <v>1800088.41</v>
      </c>
      <c r="J175" s="27">
        <f>J176+J180</f>
        <v>1618630.27</v>
      </c>
      <c r="K175" s="18">
        <f aca="true" t="shared" si="20" ref="K175:K203">J175/I175</f>
        <v>0.8991948734340222</v>
      </c>
    </row>
    <row r="176" spans="1:11" ht="12.75">
      <c r="A176" s="24" t="s">
        <v>74</v>
      </c>
      <c r="B176" s="25">
        <v>1</v>
      </c>
      <c r="C176" s="21" t="s">
        <v>16</v>
      </c>
      <c r="D176" s="21" t="s">
        <v>2</v>
      </c>
      <c r="E176" s="21" t="s">
        <v>13</v>
      </c>
      <c r="F176" s="21" t="s">
        <v>78</v>
      </c>
      <c r="G176" s="21" t="s">
        <v>109</v>
      </c>
      <c r="H176" s="32"/>
      <c r="I176" s="27">
        <f aca="true" t="shared" si="21" ref="I176:J178">I177</f>
        <v>1771263.41</v>
      </c>
      <c r="J176" s="27">
        <f t="shared" si="21"/>
        <v>1599876.31</v>
      </c>
      <c r="K176" s="18">
        <f t="shared" si="20"/>
        <v>0.9032401962167784</v>
      </c>
    </row>
    <row r="177" spans="1:11" ht="27.75" customHeight="1">
      <c r="A177" s="24" t="s">
        <v>110</v>
      </c>
      <c r="B177" s="25">
        <v>1</v>
      </c>
      <c r="C177" s="21" t="s">
        <v>16</v>
      </c>
      <c r="D177" s="21" t="s">
        <v>2</v>
      </c>
      <c r="E177" s="21" t="s">
        <v>13</v>
      </c>
      <c r="F177" s="21" t="s">
        <v>78</v>
      </c>
      <c r="G177" s="21" t="s">
        <v>109</v>
      </c>
      <c r="H177" s="21" t="s">
        <v>54</v>
      </c>
      <c r="I177" s="27">
        <f t="shared" si="21"/>
        <v>1771263.41</v>
      </c>
      <c r="J177" s="27">
        <f t="shared" si="21"/>
        <v>1599876.31</v>
      </c>
      <c r="K177" s="18">
        <f t="shared" si="20"/>
        <v>0.9032401962167784</v>
      </c>
    </row>
    <row r="178" spans="1:11" ht="12.75">
      <c r="A178" s="24" t="s">
        <v>56</v>
      </c>
      <c r="B178" s="25">
        <v>1</v>
      </c>
      <c r="C178" s="21" t="s">
        <v>16</v>
      </c>
      <c r="D178" s="21" t="s">
        <v>2</v>
      </c>
      <c r="E178" s="21" t="s">
        <v>13</v>
      </c>
      <c r="F178" s="21" t="s">
        <v>78</v>
      </c>
      <c r="G178" s="21" t="s">
        <v>109</v>
      </c>
      <c r="H178" s="21" t="s">
        <v>55</v>
      </c>
      <c r="I178" s="27">
        <f t="shared" si="21"/>
        <v>1771263.41</v>
      </c>
      <c r="J178" s="27">
        <f t="shared" si="21"/>
        <v>1599876.31</v>
      </c>
      <c r="K178" s="18">
        <f t="shared" si="20"/>
        <v>0.9032401962167784</v>
      </c>
    </row>
    <row r="179" spans="1:11" ht="48">
      <c r="A179" s="24" t="s">
        <v>196</v>
      </c>
      <c r="B179" s="25">
        <v>1</v>
      </c>
      <c r="C179" s="21" t="s">
        <v>16</v>
      </c>
      <c r="D179" s="21" t="s">
        <v>2</v>
      </c>
      <c r="E179" s="21" t="s">
        <v>13</v>
      </c>
      <c r="F179" s="21" t="s">
        <v>78</v>
      </c>
      <c r="G179" s="21" t="s">
        <v>109</v>
      </c>
      <c r="H179" s="21" t="s">
        <v>57</v>
      </c>
      <c r="I179" s="27">
        <f>35000+1736263.41</f>
        <v>1771263.41</v>
      </c>
      <c r="J179" s="27">
        <v>1599876.31</v>
      </c>
      <c r="K179" s="18">
        <f t="shared" si="20"/>
        <v>0.9032401962167784</v>
      </c>
    </row>
    <row r="180" spans="1:23" s="7" customFormat="1" ht="72">
      <c r="A180" s="24" t="s">
        <v>111</v>
      </c>
      <c r="B180" s="25">
        <v>1</v>
      </c>
      <c r="C180" s="21" t="s">
        <v>16</v>
      </c>
      <c r="D180" s="21" t="s">
        <v>2</v>
      </c>
      <c r="E180" s="21" t="s">
        <v>13</v>
      </c>
      <c r="F180" s="21" t="s">
        <v>78</v>
      </c>
      <c r="G180" s="21" t="s">
        <v>112</v>
      </c>
      <c r="H180" s="21"/>
      <c r="I180" s="27">
        <f>I183</f>
        <v>28825</v>
      </c>
      <c r="J180" s="27">
        <f>J181</f>
        <v>18753.96</v>
      </c>
      <c r="K180" s="18">
        <f t="shared" si="20"/>
        <v>0.6506143972246313</v>
      </c>
      <c r="L180" s="13"/>
      <c r="M180" s="13"/>
      <c r="N180" s="13"/>
      <c r="O180" s="13"/>
      <c r="P180" s="13"/>
      <c r="Q180" s="6"/>
      <c r="R180" s="6"/>
      <c r="S180" s="6"/>
      <c r="T180" s="6"/>
      <c r="U180" s="6"/>
      <c r="V180" s="6"/>
      <c r="W180" s="6"/>
    </row>
    <row r="181" spans="1:23" s="7" customFormat="1" ht="36">
      <c r="A181" s="24" t="s">
        <v>110</v>
      </c>
      <c r="B181" s="25">
        <v>1</v>
      </c>
      <c r="C181" s="21" t="s">
        <v>16</v>
      </c>
      <c r="D181" s="21" t="s">
        <v>2</v>
      </c>
      <c r="E181" s="21" t="s">
        <v>13</v>
      </c>
      <c r="F181" s="21" t="s">
        <v>78</v>
      </c>
      <c r="G181" s="21" t="s">
        <v>112</v>
      </c>
      <c r="H181" s="21" t="s">
        <v>54</v>
      </c>
      <c r="I181" s="27">
        <f>I182</f>
        <v>28825</v>
      </c>
      <c r="J181" s="27">
        <f>J182</f>
        <v>18753.96</v>
      </c>
      <c r="K181" s="18">
        <f t="shared" si="20"/>
        <v>0.6506143972246313</v>
      </c>
      <c r="L181" s="13"/>
      <c r="M181" s="13"/>
      <c r="N181" s="13"/>
      <c r="O181" s="13"/>
      <c r="P181" s="13"/>
      <c r="Q181" s="6"/>
      <c r="R181" s="6"/>
      <c r="S181" s="6"/>
      <c r="T181" s="6"/>
      <c r="U181" s="6"/>
      <c r="V181" s="6"/>
      <c r="W181" s="6"/>
    </row>
    <row r="182" spans="1:11" ht="12.75">
      <c r="A182" s="24" t="s">
        <v>56</v>
      </c>
      <c r="B182" s="25">
        <v>1</v>
      </c>
      <c r="C182" s="21" t="s">
        <v>16</v>
      </c>
      <c r="D182" s="21" t="s">
        <v>2</v>
      </c>
      <c r="E182" s="21" t="s">
        <v>13</v>
      </c>
      <c r="F182" s="21" t="s">
        <v>78</v>
      </c>
      <c r="G182" s="21" t="s">
        <v>112</v>
      </c>
      <c r="H182" s="21" t="s">
        <v>55</v>
      </c>
      <c r="I182" s="27">
        <f>I183</f>
        <v>28825</v>
      </c>
      <c r="J182" s="27">
        <f>J183</f>
        <v>18753.96</v>
      </c>
      <c r="K182" s="18">
        <f t="shared" si="20"/>
        <v>0.6506143972246313</v>
      </c>
    </row>
    <row r="183" spans="1:11" ht="12.75">
      <c r="A183" s="24" t="s">
        <v>39</v>
      </c>
      <c r="B183" s="25">
        <v>1</v>
      </c>
      <c r="C183" s="21" t="s">
        <v>16</v>
      </c>
      <c r="D183" s="21" t="s">
        <v>2</v>
      </c>
      <c r="E183" s="21" t="s">
        <v>13</v>
      </c>
      <c r="F183" s="21" t="s">
        <v>78</v>
      </c>
      <c r="G183" s="21" t="s">
        <v>112</v>
      </c>
      <c r="H183" s="21" t="s">
        <v>75</v>
      </c>
      <c r="I183" s="27">
        <f>'[1]Для поселений'!$B$91</f>
        <v>28825</v>
      </c>
      <c r="J183" s="27">
        <v>18753.96</v>
      </c>
      <c r="K183" s="18">
        <f t="shared" si="20"/>
        <v>0.6506143972246313</v>
      </c>
    </row>
    <row r="184" spans="1:11" ht="24">
      <c r="A184" s="19" t="s">
        <v>58</v>
      </c>
      <c r="B184" s="16">
        <v>1</v>
      </c>
      <c r="C184" s="20" t="s">
        <v>16</v>
      </c>
      <c r="D184" s="20" t="s">
        <v>7</v>
      </c>
      <c r="E184" s="20"/>
      <c r="F184" s="20"/>
      <c r="G184" s="20"/>
      <c r="H184" s="20"/>
      <c r="I184" s="22">
        <f aca="true" t="shared" si="22" ref="I184:J188">I185</f>
        <v>200000</v>
      </c>
      <c r="J184" s="22">
        <f t="shared" si="22"/>
        <v>97050</v>
      </c>
      <c r="K184" s="34">
        <f t="shared" si="20"/>
        <v>0.48525</v>
      </c>
    </row>
    <row r="185" spans="1:11" ht="12.75">
      <c r="A185" s="24" t="s">
        <v>66</v>
      </c>
      <c r="B185" s="25">
        <v>1</v>
      </c>
      <c r="C185" s="21" t="s">
        <v>16</v>
      </c>
      <c r="D185" s="21" t="s">
        <v>7</v>
      </c>
      <c r="E185" s="21" t="s">
        <v>13</v>
      </c>
      <c r="F185" s="21" t="s">
        <v>78</v>
      </c>
      <c r="G185" s="21" t="s">
        <v>85</v>
      </c>
      <c r="H185" s="21"/>
      <c r="I185" s="27">
        <f t="shared" si="22"/>
        <v>200000</v>
      </c>
      <c r="J185" s="27">
        <f t="shared" si="22"/>
        <v>97050</v>
      </c>
      <c r="K185" s="18">
        <f t="shared" si="20"/>
        <v>0.48525</v>
      </c>
    </row>
    <row r="186" spans="1:11" ht="12.75">
      <c r="A186" s="24" t="s">
        <v>76</v>
      </c>
      <c r="B186" s="25">
        <v>1</v>
      </c>
      <c r="C186" s="21" t="s">
        <v>16</v>
      </c>
      <c r="D186" s="21" t="s">
        <v>7</v>
      </c>
      <c r="E186" s="21" t="s">
        <v>13</v>
      </c>
      <c r="F186" s="21" t="s">
        <v>78</v>
      </c>
      <c r="G186" s="21" t="s">
        <v>113</v>
      </c>
      <c r="H186" s="21"/>
      <c r="I186" s="27">
        <f t="shared" si="22"/>
        <v>200000</v>
      </c>
      <c r="J186" s="27">
        <f t="shared" si="22"/>
        <v>97050</v>
      </c>
      <c r="K186" s="18">
        <f t="shared" si="20"/>
        <v>0.48525</v>
      </c>
    </row>
    <row r="187" spans="1:11" ht="24">
      <c r="A187" s="28" t="s">
        <v>69</v>
      </c>
      <c r="B187" s="25">
        <v>1</v>
      </c>
      <c r="C187" s="21" t="s">
        <v>16</v>
      </c>
      <c r="D187" s="21" t="s">
        <v>7</v>
      </c>
      <c r="E187" s="21" t="s">
        <v>13</v>
      </c>
      <c r="F187" s="21" t="s">
        <v>78</v>
      </c>
      <c r="G187" s="21" t="s">
        <v>113</v>
      </c>
      <c r="H187" s="21" t="s">
        <v>49</v>
      </c>
      <c r="I187" s="27">
        <f t="shared" si="22"/>
        <v>200000</v>
      </c>
      <c r="J187" s="27">
        <f t="shared" si="22"/>
        <v>97050</v>
      </c>
      <c r="K187" s="18">
        <f t="shared" si="20"/>
        <v>0.48525</v>
      </c>
    </row>
    <row r="188" spans="1:11" ht="24">
      <c r="A188" s="28" t="s">
        <v>88</v>
      </c>
      <c r="B188" s="25">
        <v>1</v>
      </c>
      <c r="C188" s="21" t="s">
        <v>16</v>
      </c>
      <c r="D188" s="21" t="s">
        <v>7</v>
      </c>
      <c r="E188" s="21" t="s">
        <v>13</v>
      </c>
      <c r="F188" s="21" t="s">
        <v>78</v>
      </c>
      <c r="G188" s="21" t="s">
        <v>113</v>
      </c>
      <c r="H188" s="21" t="s">
        <v>52</v>
      </c>
      <c r="I188" s="27">
        <f t="shared" si="22"/>
        <v>200000</v>
      </c>
      <c r="J188" s="27">
        <f t="shared" si="22"/>
        <v>97050</v>
      </c>
      <c r="K188" s="18">
        <f t="shared" si="20"/>
        <v>0.48525</v>
      </c>
    </row>
    <row r="189" spans="1:11" ht="24">
      <c r="A189" s="24" t="s">
        <v>68</v>
      </c>
      <c r="B189" s="25">
        <v>1</v>
      </c>
      <c r="C189" s="21" t="s">
        <v>16</v>
      </c>
      <c r="D189" s="21" t="s">
        <v>7</v>
      </c>
      <c r="E189" s="21" t="s">
        <v>13</v>
      </c>
      <c r="F189" s="21" t="s">
        <v>78</v>
      </c>
      <c r="G189" s="21" t="s">
        <v>113</v>
      </c>
      <c r="H189" s="21" t="s">
        <v>45</v>
      </c>
      <c r="I189" s="27">
        <v>200000</v>
      </c>
      <c r="J189" s="27">
        <f>78300+18750</f>
        <v>97050</v>
      </c>
      <c r="K189" s="18">
        <f t="shared" si="20"/>
        <v>0.48525</v>
      </c>
    </row>
    <row r="190" spans="1:13" ht="15">
      <c r="A190" s="55" t="s">
        <v>38</v>
      </c>
      <c r="B190" s="56">
        <v>1</v>
      </c>
      <c r="C190" s="57" t="s">
        <v>13</v>
      </c>
      <c r="D190" s="58"/>
      <c r="E190" s="58"/>
      <c r="F190" s="58"/>
      <c r="G190" s="58"/>
      <c r="H190" s="58"/>
      <c r="I190" s="59">
        <f>I191+I202+I201</f>
        <v>3002784.3600000003</v>
      </c>
      <c r="J190" s="59">
        <f>J191+J202+J201</f>
        <v>2946278.8600000003</v>
      </c>
      <c r="K190" s="64">
        <f t="shared" si="20"/>
        <v>0.9811822984185251</v>
      </c>
      <c r="M190" s="23"/>
    </row>
    <row r="191" spans="1:11" ht="12.75">
      <c r="A191" s="19" t="s">
        <v>37</v>
      </c>
      <c r="B191" s="16">
        <v>1</v>
      </c>
      <c r="C191" s="20" t="s">
        <v>13</v>
      </c>
      <c r="D191" s="20" t="s">
        <v>2</v>
      </c>
      <c r="E191" s="20"/>
      <c r="F191" s="20"/>
      <c r="G191" s="20"/>
      <c r="H191" s="20"/>
      <c r="I191" s="22">
        <f aca="true" t="shared" si="23" ref="I191:J193">I192</f>
        <v>75000</v>
      </c>
      <c r="J191" s="22">
        <f t="shared" si="23"/>
        <v>37100.95</v>
      </c>
      <c r="K191" s="34">
        <f t="shared" si="20"/>
        <v>0.4946793333333333</v>
      </c>
    </row>
    <row r="192" spans="1:11" ht="12.75">
      <c r="A192" s="24" t="s">
        <v>66</v>
      </c>
      <c r="B192" s="25">
        <v>1</v>
      </c>
      <c r="C192" s="21" t="s">
        <v>13</v>
      </c>
      <c r="D192" s="21" t="s">
        <v>2</v>
      </c>
      <c r="E192" s="21" t="s">
        <v>13</v>
      </c>
      <c r="F192" s="21" t="s">
        <v>78</v>
      </c>
      <c r="G192" s="21" t="s">
        <v>85</v>
      </c>
      <c r="H192" s="21"/>
      <c r="I192" s="27">
        <f t="shared" si="23"/>
        <v>75000</v>
      </c>
      <c r="J192" s="27">
        <f t="shared" si="23"/>
        <v>37100.95</v>
      </c>
      <c r="K192" s="18">
        <f t="shared" si="20"/>
        <v>0.4946793333333333</v>
      </c>
    </row>
    <row r="193" spans="1:11" ht="12.75">
      <c r="A193" s="24" t="s">
        <v>114</v>
      </c>
      <c r="B193" s="25">
        <v>1</v>
      </c>
      <c r="C193" s="21" t="s">
        <v>13</v>
      </c>
      <c r="D193" s="21" t="s">
        <v>2</v>
      </c>
      <c r="E193" s="21" t="s">
        <v>13</v>
      </c>
      <c r="F193" s="21" t="s">
        <v>78</v>
      </c>
      <c r="G193" s="21" t="s">
        <v>115</v>
      </c>
      <c r="H193" s="21"/>
      <c r="I193" s="27">
        <f t="shared" si="23"/>
        <v>75000</v>
      </c>
      <c r="J193" s="27">
        <f t="shared" si="23"/>
        <v>37100.95</v>
      </c>
      <c r="K193" s="18">
        <f t="shared" si="20"/>
        <v>0.4946793333333333</v>
      </c>
    </row>
    <row r="194" spans="1:11" ht="12.75">
      <c r="A194" s="24" t="s">
        <v>61</v>
      </c>
      <c r="B194" s="25">
        <v>1</v>
      </c>
      <c r="C194" s="21" t="s">
        <v>13</v>
      </c>
      <c r="D194" s="21" t="s">
        <v>2</v>
      </c>
      <c r="E194" s="21" t="s">
        <v>13</v>
      </c>
      <c r="F194" s="21" t="s">
        <v>78</v>
      </c>
      <c r="G194" s="21" t="s">
        <v>115</v>
      </c>
      <c r="H194" s="21" t="s">
        <v>59</v>
      </c>
      <c r="I194" s="27">
        <f>I196</f>
        <v>75000</v>
      </c>
      <c r="J194" s="27">
        <f>J196</f>
        <v>37100.95</v>
      </c>
      <c r="K194" s="18">
        <f t="shared" si="20"/>
        <v>0.4946793333333333</v>
      </c>
    </row>
    <row r="195" spans="1:11" ht="24">
      <c r="A195" s="24" t="s">
        <v>149</v>
      </c>
      <c r="B195" s="25">
        <v>1</v>
      </c>
      <c r="C195" s="21" t="s">
        <v>13</v>
      </c>
      <c r="D195" s="21" t="s">
        <v>2</v>
      </c>
      <c r="E195" s="21" t="s">
        <v>13</v>
      </c>
      <c r="F195" s="21" t="s">
        <v>78</v>
      </c>
      <c r="G195" s="21" t="s">
        <v>115</v>
      </c>
      <c r="H195" s="21" t="s">
        <v>150</v>
      </c>
      <c r="I195" s="27">
        <f>I196</f>
        <v>75000</v>
      </c>
      <c r="J195" s="27">
        <f>J196</f>
        <v>37100.95</v>
      </c>
      <c r="K195" s="18">
        <f t="shared" si="20"/>
        <v>0.4946793333333333</v>
      </c>
    </row>
    <row r="196" spans="1:11" ht="12.75">
      <c r="A196" s="24" t="s">
        <v>77</v>
      </c>
      <c r="B196" s="25">
        <v>1</v>
      </c>
      <c r="C196" s="21" t="s">
        <v>13</v>
      </c>
      <c r="D196" s="21" t="s">
        <v>2</v>
      </c>
      <c r="E196" s="21" t="s">
        <v>13</v>
      </c>
      <c r="F196" s="21" t="s">
        <v>78</v>
      </c>
      <c r="G196" s="21" t="s">
        <v>115</v>
      </c>
      <c r="H196" s="21" t="s">
        <v>60</v>
      </c>
      <c r="I196" s="27">
        <v>75000</v>
      </c>
      <c r="J196" s="27">
        <v>37100.95</v>
      </c>
      <c r="K196" s="18">
        <f t="shared" si="20"/>
        <v>0.4946793333333333</v>
      </c>
    </row>
    <row r="197" spans="1:11" ht="12.75">
      <c r="A197" s="68" t="s">
        <v>158</v>
      </c>
      <c r="B197" s="16">
        <v>1</v>
      </c>
      <c r="C197" s="20" t="s">
        <v>13</v>
      </c>
      <c r="D197" s="20" t="s">
        <v>9</v>
      </c>
      <c r="E197" s="20"/>
      <c r="F197" s="20"/>
      <c r="G197" s="20"/>
      <c r="H197" s="20"/>
      <c r="I197" s="22">
        <f aca="true" t="shared" si="24" ref="I197:J200">I198</f>
        <v>20000</v>
      </c>
      <c r="J197" s="22">
        <f t="shared" si="24"/>
        <v>5920</v>
      </c>
      <c r="K197" s="34">
        <f t="shared" si="20"/>
        <v>0.296</v>
      </c>
    </row>
    <row r="198" spans="1:11" ht="12.75">
      <c r="A198" s="24" t="s">
        <v>66</v>
      </c>
      <c r="B198" s="25">
        <v>1</v>
      </c>
      <c r="C198" s="21" t="s">
        <v>13</v>
      </c>
      <c r="D198" s="21" t="s">
        <v>7</v>
      </c>
      <c r="E198" s="21" t="s">
        <v>13</v>
      </c>
      <c r="F198" s="21" t="s">
        <v>78</v>
      </c>
      <c r="G198" s="21" t="s">
        <v>85</v>
      </c>
      <c r="H198" s="21"/>
      <c r="I198" s="27">
        <f t="shared" si="24"/>
        <v>20000</v>
      </c>
      <c r="J198" s="27">
        <f t="shared" si="24"/>
        <v>5920</v>
      </c>
      <c r="K198" s="18">
        <f t="shared" si="20"/>
        <v>0.296</v>
      </c>
    </row>
    <row r="199" spans="1:11" ht="12.75">
      <c r="A199" s="24" t="s">
        <v>156</v>
      </c>
      <c r="B199" s="25">
        <v>1</v>
      </c>
      <c r="C199" s="21" t="s">
        <v>13</v>
      </c>
      <c r="D199" s="21" t="s">
        <v>9</v>
      </c>
      <c r="E199" s="21" t="s">
        <v>13</v>
      </c>
      <c r="F199" s="21" t="s">
        <v>78</v>
      </c>
      <c r="G199" s="21" t="s">
        <v>157</v>
      </c>
      <c r="H199" s="21"/>
      <c r="I199" s="27">
        <f t="shared" si="24"/>
        <v>20000</v>
      </c>
      <c r="J199" s="27">
        <f t="shared" si="24"/>
        <v>5920</v>
      </c>
      <c r="K199" s="18">
        <f t="shared" si="20"/>
        <v>0.296</v>
      </c>
    </row>
    <row r="200" spans="1:11" ht="12.75">
      <c r="A200" s="24" t="s">
        <v>61</v>
      </c>
      <c r="B200" s="25">
        <v>1</v>
      </c>
      <c r="C200" s="21" t="s">
        <v>13</v>
      </c>
      <c r="D200" s="21" t="s">
        <v>9</v>
      </c>
      <c r="E200" s="21" t="s">
        <v>13</v>
      </c>
      <c r="F200" s="21" t="s">
        <v>78</v>
      </c>
      <c r="G200" s="21" t="s">
        <v>157</v>
      </c>
      <c r="H200" s="21" t="s">
        <v>59</v>
      </c>
      <c r="I200" s="27">
        <f t="shared" si="24"/>
        <v>20000</v>
      </c>
      <c r="J200" s="27">
        <f t="shared" si="24"/>
        <v>5920</v>
      </c>
      <c r="K200" s="18">
        <f t="shared" si="20"/>
        <v>0.296</v>
      </c>
    </row>
    <row r="201" spans="1:11" ht="12.75">
      <c r="A201" s="24" t="s">
        <v>160</v>
      </c>
      <c r="B201" s="25">
        <v>1</v>
      </c>
      <c r="C201" s="21" t="s">
        <v>13</v>
      </c>
      <c r="D201" s="21" t="s">
        <v>9</v>
      </c>
      <c r="E201" s="21" t="s">
        <v>13</v>
      </c>
      <c r="F201" s="21" t="s">
        <v>78</v>
      </c>
      <c r="G201" s="21" t="s">
        <v>157</v>
      </c>
      <c r="H201" s="21" t="s">
        <v>159</v>
      </c>
      <c r="I201" s="27">
        <v>20000</v>
      </c>
      <c r="J201" s="27">
        <v>5920</v>
      </c>
      <c r="K201" s="18">
        <f t="shared" si="20"/>
        <v>0.296</v>
      </c>
    </row>
    <row r="202" spans="1:11" ht="12.75">
      <c r="A202" s="69" t="s">
        <v>151</v>
      </c>
      <c r="B202" s="16" t="s">
        <v>152</v>
      </c>
      <c r="C202" s="20" t="s">
        <v>13</v>
      </c>
      <c r="D202" s="20" t="s">
        <v>7</v>
      </c>
      <c r="E202" s="20"/>
      <c r="F202" s="20"/>
      <c r="G202" s="20"/>
      <c r="H202" s="20"/>
      <c r="I202" s="22">
        <f>I203</f>
        <v>2907784.3600000003</v>
      </c>
      <c r="J202" s="22">
        <f>J203</f>
        <v>2903257.91</v>
      </c>
      <c r="K202" s="34">
        <f t="shared" si="20"/>
        <v>0.9984433336727899</v>
      </c>
    </row>
    <row r="203" spans="1:11" ht="12.75">
      <c r="A203" s="24" t="s">
        <v>66</v>
      </c>
      <c r="B203" s="25">
        <v>1</v>
      </c>
      <c r="C203" s="21" t="s">
        <v>13</v>
      </c>
      <c r="D203" s="21" t="s">
        <v>7</v>
      </c>
      <c r="E203" s="21" t="s">
        <v>13</v>
      </c>
      <c r="F203" s="21" t="s">
        <v>78</v>
      </c>
      <c r="G203" s="21" t="s">
        <v>85</v>
      </c>
      <c r="H203" s="21"/>
      <c r="I203" s="27">
        <f>I208+I204</f>
        <v>2907784.3600000003</v>
      </c>
      <c r="J203" s="27">
        <f>J208+J204</f>
        <v>2903257.91</v>
      </c>
      <c r="K203" s="18">
        <f t="shared" si="20"/>
        <v>0.9984433336727899</v>
      </c>
    </row>
    <row r="204" spans="1:11" ht="48" customHeight="1">
      <c r="A204" s="24" t="s">
        <v>173</v>
      </c>
      <c r="B204" s="25">
        <v>1</v>
      </c>
      <c r="C204" s="21" t="s">
        <v>13</v>
      </c>
      <c r="D204" s="21" t="s">
        <v>7</v>
      </c>
      <c r="E204" s="21" t="s">
        <v>13</v>
      </c>
      <c r="F204" s="21" t="s">
        <v>78</v>
      </c>
      <c r="G204" s="21" t="s">
        <v>172</v>
      </c>
      <c r="H204" s="21"/>
      <c r="I204" s="27">
        <f aca="true" t="shared" si="25" ref="I204:J206">I205</f>
        <v>373900</v>
      </c>
      <c r="J204" s="27">
        <f t="shared" si="25"/>
        <v>373900</v>
      </c>
      <c r="K204" s="18"/>
    </row>
    <row r="205" spans="1:11" ht="24" customHeight="1">
      <c r="A205" s="24" t="s">
        <v>189</v>
      </c>
      <c r="B205" s="25">
        <v>1</v>
      </c>
      <c r="C205" s="21" t="s">
        <v>13</v>
      </c>
      <c r="D205" s="21" t="s">
        <v>7</v>
      </c>
      <c r="E205" s="21" t="s">
        <v>13</v>
      </c>
      <c r="F205" s="21" t="s">
        <v>78</v>
      </c>
      <c r="G205" s="21" t="s">
        <v>172</v>
      </c>
      <c r="H205" s="21" t="s">
        <v>140</v>
      </c>
      <c r="I205" s="27">
        <f t="shared" si="25"/>
        <v>373900</v>
      </c>
      <c r="J205" s="27">
        <f t="shared" si="25"/>
        <v>373900</v>
      </c>
      <c r="K205" s="18"/>
    </row>
    <row r="206" spans="1:11" ht="21" customHeight="1">
      <c r="A206" s="24" t="s">
        <v>184</v>
      </c>
      <c r="B206" s="25">
        <v>1</v>
      </c>
      <c r="C206" s="21" t="s">
        <v>13</v>
      </c>
      <c r="D206" s="21" t="s">
        <v>7</v>
      </c>
      <c r="E206" s="21" t="s">
        <v>13</v>
      </c>
      <c r="F206" s="21" t="s">
        <v>78</v>
      </c>
      <c r="G206" s="21" t="s">
        <v>172</v>
      </c>
      <c r="H206" s="21" t="s">
        <v>141</v>
      </c>
      <c r="I206" s="27">
        <f t="shared" si="25"/>
        <v>373900</v>
      </c>
      <c r="J206" s="27">
        <f t="shared" si="25"/>
        <v>373900</v>
      </c>
      <c r="K206" s="18"/>
    </row>
    <row r="207" spans="1:11" ht="33.75" customHeight="1">
      <c r="A207" s="24" t="s">
        <v>185</v>
      </c>
      <c r="B207" s="25">
        <v>1</v>
      </c>
      <c r="C207" s="21" t="s">
        <v>13</v>
      </c>
      <c r="D207" s="21" t="s">
        <v>7</v>
      </c>
      <c r="E207" s="21" t="s">
        <v>13</v>
      </c>
      <c r="F207" s="21" t="s">
        <v>78</v>
      </c>
      <c r="G207" s="21" t="s">
        <v>172</v>
      </c>
      <c r="H207" s="21" t="s">
        <v>142</v>
      </c>
      <c r="I207" s="27">
        <v>373900</v>
      </c>
      <c r="J207" s="27">
        <v>373900</v>
      </c>
      <c r="K207" s="18"/>
    </row>
    <row r="208" spans="1:11" ht="77.25" customHeight="1">
      <c r="A208" s="24" t="s">
        <v>153</v>
      </c>
      <c r="B208" s="25" t="s">
        <v>152</v>
      </c>
      <c r="C208" s="21" t="s">
        <v>13</v>
      </c>
      <c r="D208" s="21" t="s">
        <v>7</v>
      </c>
      <c r="E208" s="21" t="s">
        <v>13</v>
      </c>
      <c r="F208" s="21" t="s">
        <v>78</v>
      </c>
      <c r="G208" s="21" t="s">
        <v>154</v>
      </c>
      <c r="H208" s="21"/>
      <c r="I208" s="27">
        <f>I211</f>
        <v>2533884.3600000003</v>
      </c>
      <c r="J208" s="27">
        <f>J211</f>
        <v>2529357.91</v>
      </c>
      <c r="K208" s="18">
        <f aca="true" t="shared" si="26" ref="K208:K219">J208/I208</f>
        <v>0.9982136319749019</v>
      </c>
    </row>
    <row r="209" spans="1:11" ht="24">
      <c r="A209" s="24" t="s">
        <v>190</v>
      </c>
      <c r="B209" s="25" t="s">
        <v>152</v>
      </c>
      <c r="C209" s="21" t="s">
        <v>13</v>
      </c>
      <c r="D209" s="21" t="s">
        <v>7</v>
      </c>
      <c r="E209" s="21" t="s">
        <v>13</v>
      </c>
      <c r="F209" s="21" t="s">
        <v>78</v>
      </c>
      <c r="G209" s="21" t="s">
        <v>154</v>
      </c>
      <c r="H209" s="21" t="s">
        <v>140</v>
      </c>
      <c r="I209" s="27">
        <f>I210</f>
        <v>2533884.3600000003</v>
      </c>
      <c r="J209" s="27">
        <f>J210</f>
        <v>2529357.91</v>
      </c>
      <c r="K209" s="18">
        <f t="shared" si="26"/>
        <v>0.9982136319749019</v>
      </c>
    </row>
    <row r="210" spans="1:11" ht="12.75">
      <c r="A210" s="24" t="s">
        <v>184</v>
      </c>
      <c r="B210" s="25" t="s">
        <v>152</v>
      </c>
      <c r="C210" s="21" t="s">
        <v>13</v>
      </c>
      <c r="D210" s="21" t="s">
        <v>7</v>
      </c>
      <c r="E210" s="21" t="s">
        <v>13</v>
      </c>
      <c r="F210" s="21" t="s">
        <v>78</v>
      </c>
      <c r="G210" s="21" t="s">
        <v>154</v>
      </c>
      <c r="H210" s="21" t="s">
        <v>141</v>
      </c>
      <c r="I210" s="27">
        <f>I211</f>
        <v>2533884.3600000003</v>
      </c>
      <c r="J210" s="27">
        <f>J211</f>
        <v>2529357.91</v>
      </c>
      <c r="K210" s="18">
        <f t="shared" si="26"/>
        <v>0.9982136319749019</v>
      </c>
    </row>
    <row r="211" spans="1:11" ht="36">
      <c r="A211" s="24" t="s">
        <v>185</v>
      </c>
      <c r="B211" s="25" t="s">
        <v>152</v>
      </c>
      <c r="C211" s="21" t="s">
        <v>13</v>
      </c>
      <c r="D211" s="21" t="s">
        <v>7</v>
      </c>
      <c r="E211" s="21" t="s">
        <v>13</v>
      </c>
      <c r="F211" s="21" t="s">
        <v>78</v>
      </c>
      <c r="G211" s="21" t="s">
        <v>154</v>
      </c>
      <c r="H211" s="21" t="s">
        <v>142</v>
      </c>
      <c r="I211" s="27">
        <f>1651264.36+882620</f>
        <v>2533884.3600000003</v>
      </c>
      <c r="J211" s="27">
        <f>882620+1646737.91</f>
        <v>2529357.91</v>
      </c>
      <c r="K211" s="18">
        <f t="shared" si="26"/>
        <v>0.9982136319749019</v>
      </c>
    </row>
    <row r="212" spans="1:11" ht="14.25">
      <c r="A212" s="55" t="s">
        <v>41</v>
      </c>
      <c r="B212" s="56">
        <v>1</v>
      </c>
      <c r="C212" s="57" t="s">
        <v>31</v>
      </c>
      <c r="D212" s="57"/>
      <c r="E212" s="57"/>
      <c r="F212" s="57"/>
      <c r="G212" s="57"/>
      <c r="H212" s="57"/>
      <c r="I212" s="59">
        <f>I216</f>
        <v>190000</v>
      </c>
      <c r="J212" s="59">
        <f>J216</f>
        <v>154632.24</v>
      </c>
      <c r="K212" s="64">
        <f t="shared" si="26"/>
        <v>0.8138538947368421</v>
      </c>
    </row>
    <row r="213" spans="1:11" ht="12.75">
      <c r="A213" s="19" t="s">
        <v>42</v>
      </c>
      <c r="B213" s="16">
        <v>1</v>
      </c>
      <c r="C213" s="20" t="s">
        <v>31</v>
      </c>
      <c r="D213" s="20" t="s">
        <v>2</v>
      </c>
      <c r="E213" s="20"/>
      <c r="F213" s="20"/>
      <c r="G213" s="20"/>
      <c r="H213" s="20"/>
      <c r="I213" s="22">
        <f aca="true" t="shared" si="27" ref="I213:J217">I214</f>
        <v>190000</v>
      </c>
      <c r="J213" s="22">
        <f t="shared" si="27"/>
        <v>154632.24</v>
      </c>
      <c r="K213" s="34">
        <f t="shared" si="26"/>
        <v>0.8138538947368421</v>
      </c>
    </row>
    <row r="214" spans="1:11" ht="12.75">
      <c r="A214" s="24" t="s">
        <v>66</v>
      </c>
      <c r="B214" s="25">
        <v>1</v>
      </c>
      <c r="C214" s="21" t="s">
        <v>31</v>
      </c>
      <c r="D214" s="21" t="s">
        <v>2</v>
      </c>
      <c r="E214" s="21" t="s">
        <v>13</v>
      </c>
      <c r="F214" s="21" t="s">
        <v>78</v>
      </c>
      <c r="G214" s="21" t="s">
        <v>85</v>
      </c>
      <c r="H214" s="21"/>
      <c r="I214" s="27">
        <f t="shared" si="27"/>
        <v>190000</v>
      </c>
      <c r="J214" s="27">
        <f t="shared" si="27"/>
        <v>154632.24</v>
      </c>
      <c r="K214" s="18">
        <f t="shared" si="26"/>
        <v>0.8138538947368421</v>
      </c>
    </row>
    <row r="215" spans="1:11" ht="24">
      <c r="A215" s="24" t="s">
        <v>116</v>
      </c>
      <c r="B215" s="25">
        <v>1</v>
      </c>
      <c r="C215" s="21" t="s">
        <v>31</v>
      </c>
      <c r="D215" s="21" t="s">
        <v>2</v>
      </c>
      <c r="E215" s="21" t="s">
        <v>13</v>
      </c>
      <c r="F215" s="21" t="s">
        <v>78</v>
      </c>
      <c r="G215" s="21" t="s">
        <v>117</v>
      </c>
      <c r="H215" s="21"/>
      <c r="I215" s="27">
        <f t="shared" si="27"/>
        <v>190000</v>
      </c>
      <c r="J215" s="27">
        <f t="shared" si="27"/>
        <v>154632.24</v>
      </c>
      <c r="K215" s="18">
        <f t="shared" si="26"/>
        <v>0.8138538947368421</v>
      </c>
    </row>
    <row r="216" spans="1:11" ht="24">
      <c r="A216" s="28" t="s">
        <v>69</v>
      </c>
      <c r="B216" s="25">
        <v>1</v>
      </c>
      <c r="C216" s="21" t="s">
        <v>31</v>
      </c>
      <c r="D216" s="21" t="s">
        <v>2</v>
      </c>
      <c r="E216" s="21" t="s">
        <v>13</v>
      </c>
      <c r="F216" s="21" t="s">
        <v>78</v>
      </c>
      <c r="G216" s="21" t="s">
        <v>117</v>
      </c>
      <c r="H216" s="21" t="s">
        <v>49</v>
      </c>
      <c r="I216" s="27">
        <f t="shared" si="27"/>
        <v>190000</v>
      </c>
      <c r="J216" s="27">
        <f t="shared" si="27"/>
        <v>154632.24</v>
      </c>
      <c r="K216" s="18">
        <f t="shared" si="26"/>
        <v>0.8138538947368421</v>
      </c>
    </row>
    <row r="217" spans="1:11" ht="24">
      <c r="A217" s="28" t="s">
        <v>88</v>
      </c>
      <c r="B217" s="25">
        <v>1</v>
      </c>
      <c r="C217" s="21" t="s">
        <v>31</v>
      </c>
      <c r="D217" s="21" t="s">
        <v>2</v>
      </c>
      <c r="E217" s="21" t="s">
        <v>13</v>
      </c>
      <c r="F217" s="21" t="s">
        <v>78</v>
      </c>
      <c r="G217" s="21" t="s">
        <v>117</v>
      </c>
      <c r="H217" s="21" t="s">
        <v>52</v>
      </c>
      <c r="I217" s="27">
        <f t="shared" si="27"/>
        <v>190000</v>
      </c>
      <c r="J217" s="27">
        <f t="shared" si="27"/>
        <v>154632.24</v>
      </c>
      <c r="K217" s="18">
        <f t="shared" si="26"/>
        <v>0.8138538947368421</v>
      </c>
    </row>
    <row r="218" spans="1:11" ht="24">
      <c r="A218" s="49" t="s">
        <v>68</v>
      </c>
      <c r="B218" s="50">
        <v>1</v>
      </c>
      <c r="C218" s="51" t="s">
        <v>31</v>
      </c>
      <c r="D218" s="51" t="s">
        <v>2</v>
      </c>
      <c r="E218" s="51" t="s">
        <v>13</v>
      </c>
      <c r="F218" s="51" t="s">
        <v>78</v>
      </c>
      <c r="G218" s="51" t="s">
        <v>117</v>
      </c>
      <c r="H218" s="51" t="s">
        <v>45</v>
      </c>
      <c r="I218" s="52">
        <v>190000</v>
      </c>
      <c r="J218" s="52">
        <f>15000+5000+117242.24+3000+14390</f>
        <v>154632.24</v>
      </c>
      <c r="K218" s="53">
        <f t="shared" si="26"/>
        <v>0.8138538947368421</v>
      </c>
    </row>
    <row r="219" spans="1:11" ht="14.25">
      <c r="A219" s="55" t="s">
        <v>24</v>
      </c>
      <c r="B219" s="55"/>
      <c r="C219" s="70"/>
      <c r="D219" s="70"/>
      <c r="E219" s="70"/>
      <c r="F219" s="70"/>
      <c r="G219" s="70"/>
      <c r="H219" s="70"/>
      <c r="I219" s="71">
        <f>I9+I83+I96+I135+I173+I190+I212</f>
        <v>19870518.26</v>
      </c>
      <c r="J219" s="71">
        <f>J9+J83+J96+J135+J173+J190+J212</f>
        <v>18593385.81</v>
      </c>
      <c r="K219" s="64">
        <f t="shared" si="26"/>
        <v>0.9357272702559091</v>
      </c>
    </row>
    <row r="222" ht="12.75">
      <c r="I222" s="43"/>
    </row>
    <row r="223" ht="12.75">
      <c r="J223" s="43"/>
    </row>
  </sheetData>
  <sheetProtection/>
  <mergeCells count="5">
    <mergeCell ref="E7:G7"/>
    <mergeCell ref="A6:K6"/>
    <mergeCell ref="J1:K1"/>
    <mergeCell ref="J5:K5"/>
    <mergeCell ref="J4:K4"/>
  </mergeCells>
  <printOptions/>
  <pageMargins left="0.3937007874015748" right="0.1968503937007874" top="0.5905511811023623" bottom="0.5905511811023623" header="0.5118110236220472" footer="0.5118110236220472"/>
  <pageSetup fitToHeight="4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Двоеглазова</cp:lastModifiedBy>
  <cp:lastPrinted>2016-05-10T10:09:31Z</cp:lastPrinted>
  <dcterms:created xsi:type="dcterms:W3CDTF">1996-10-08T23:32:33Z</dcterms:created>
  <dcterms:modified xsi:type="dcterms:W3CDTF">2016-06-02T12:17:14Z</dcterms:modified>
  <cp:category/>
  <cp:version/>
  <cp:contentType/>
  <cp:contentStatus/>
</cp:coreProperties>
</file>