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рил.8" sheetId="1" r:id="rId1"/>
    <sheet name="Прил.1" sheetId="2" r:id="rId2"/>
  </sheets>
  <externalReferences>
    <externalReference r:id="rId5"/>
  </externalReferences>
  <definedNames>
    <definedName name="_xlnm.Print_Titles" localSheetId="1">'Прил.1'!$8:$9</definedName>
    <definedName name="_xlnm.Print_Area" localSheetId="1">'Прил.1'!$A$1:$E$61</definedName>
  </definedNames>
  <calcPr fullCalcOnLoad="1"/>
</workbook>
</file>

<file path=xl/sharedStrings.xml><?xml version="1.0" encoding="utf-8"?>
<sst xmlns="http://schemas.openxmlformats.org/spreadsheetml/2006/main" count="135" uniqueCount="127">
  <si>
    <t>01</t>
  </si>
  <si>
    <t>08</t>
  </si>
  <si>
    <t>440 99 00</t>
  </si>
  <si>
    <t>001</t>
  </si>
  <si>
    <t>551 01 05</t>
  </si>
  <si>
    <t xml:space="preserve">   </t>
  </si>
  <si>
    <t xml:space="preserve">     </t>
  </si>
  <si>
    <t>Наименование доходов</t>
  </si>
  <si>
    <t>Код бюджетной классификации Российской Федерации</t>
  </si>
  <si>
    <t>НАЛОГИ НА ПРИБЫЛЬ, ДОХОДЫ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</si>
  <si>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</si>
  <si>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</si>
  <si>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</si>
  <si>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</si>
  <si>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</si>
  <si>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</si>
  <si>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</si>
  <si>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</si>
  <si>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Перечень</t>
  </si>
  <si>
    <t>Наименование публичного нормативного обязательства</t>
  </si>
  <si>
    <t>Код строки</t>
  </si>
  <si>
    <t>Реквизиты нормативного правового акта</t>
  </si>
  <si>
    <t>Код расходов по БК</t>
  </si>
  <si>
    <t>Сумма, рублей</t>
  </si>
  <si>
    <t>вид</t>
  </si>
  <si>
    <t>дата</t>
  </si>
  <si>
    <t>номер</t>
  </si>
  <si>
    <t>наименование</t>
  </si>
  <si>
    <t>раздел</t>
  </si>
  <si>
    <t>подраздел</t>
  </si>
  <si>
    <t>целевая статья</t>
  </si>
  <si>
    <t>вид расходов</t>
  </si>
  <si>
    <t>Меры социальной поддержки отдельных категорий квалифицированных специалистов, работающих в сельской местности</t>
  </si>
  <si>
    <t>Решение Совета депутатов</t>
  </si>
  <si>
    <t>публичных нормативных обязательств муниципального образования "МЕЗЕНСКОЕ"</t>
  </si>
  <si>
    <t>О мерах социальной поддержки квалифицированных специалистов МУК "Лампоженский ДК"</t>
  </si>
  <si>
    <t>1. Перечень публичных нормативных обязательств муниципального образования "Мезенское", исполняемых за счет средств местного бюджета</t>
  </si>
  <si>
    <t>Приложение №8</t>
  </si>
  <si>
    <t>к  Решению Совета депутатов</t>
  </si>
  <si>
    <t xml:space="preserve"> от 22 декабря 2009 года №51</t>
  </si>
  <si>
    <t>ДОХОДЫ ОТ ОКАЗАНИЯ ПЛАТНЫХ УСЛУГ (РАБОТ) И КОМПЕНСАЦИИ ЗАТРАТ ГОСУДАРСТВА</t>
  </si>
  <si>
    <t>НАЛОГОВЫЕ И НЕНАЛОГОВЫЕ ДОХОДЫ</t>
  </si>
  <si>
    <t>НАЛОГИ НА СОВОКУПНЫЙ ДОХОД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</si>
  <si>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</si>
  <si>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</si>
  <si>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</si>
  <si>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 Российской Федерации (межбюджетные субсидии)</t>
  </si>
  <si>
    <t>Налог на доходы физических лиц</t>
  </si>
  <si>
    <t xml:space="preserve">Прочие доходы от оказания платных услуг (работ) получателями средств бюджетов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</si>
  <si>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</si>
  <si>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 продажи  земельных  участков, находящихся  в  собственности городских  поселений (за   исключением   земельных   участков муниципальных  бюджетных  и   автономных учреждений)</t>
  </si>
  <si>
    <t>Дотации бюджетам городских поселений на выравнивание бюджетной обеспеченности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</si>
  <si>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</si>
  <si>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дотации бюджетам городских поселений</t>
  </si>
  <si>
    <t>ИНЫЕ МЕЖБЮДЖЕТНЫЕ ТРАНСФЕРТЫ</t>
  </si>
  <si>
    <t>из резервного фонда администрации муниципального образования "Мезенский район"</t>
  </si>
  <si>
    <t>из резервного фонда Правительства Архангельской области</t>
  </si>
  <si>
    <t>Субсидии бюджетам городских поселений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осуществляемые за счет бюджетных ассигнований муниципальных дорожных фондов</t>
  </si>
  <si>
    <t>ПРОЧИЕ НЕНАЛОГОВЫЕ  ДОХОДЫ</t>
  </si>
  <si>
    <t>Невыясненные поступления, зачисляемые в бюджеты городских поселений</t>
  </si>
  <si>
    <t>1 01 00000 00 0000 000</t>
  </si>
  <si>
    <t>1 00 00000 00 0000 000</t>
  </si>
  <si>
    <t>1 01 02000 01 0000 110</t>
  </si>
  <si>
    <t>1 03 00000 00 0000 000</t>
  </si>
  <si>
    <t>1 03 02000 01 0000 110</t>
  </si>
  <si>
    <t>1 05 00000 00 0000 000</t>
  </si>
  <si>
    <t>1 05 03010 01 0000 110</t>
  </si>
  <si>
    <t>1 06 00000 00 0000 000</t>
  </si>
  <si>
    <t>1 06 01030 13 0000 110</t>
  </si>
  <si>
    <t>1 06 06000 00 0000 110</t>
  </si>
  <si>
    <t>1 09 00000 00 0000 000</t>
  </si>
  <si>
    <t>1 09 04053 13 0000 110</t>
  </si>
  <si>
    <t>1 08 00000 00 0000 000</t>
  </si>
  <si>
    <t>1 08 04020 01 0000 110</t>
  </si>
  <si>
    <t>1 11 00000 00 0000 000</t>
  </si>
  <si>
    <t>1 11 05013 13 0000 120</t>
  </si>
  <si>
    <t>1 11 05035 13 0000 120</t>
  </si>
  <si>
    <t>1 13 00000 00 0000 000</t>
  </si>
  <si>
    <t>1 13 01995 13 0000 130</t>
  </si>
  <si>
    <t>1 13 02065 13 0000 130</t>
  </si>
  <si>
    <t>1 14 00000 00 0000 000</t>
  </si>
  <si>
    <t xml:space="preserve"> 1 14 02053 13 0000 410</t>
  </si>
  <si>
    <t>1 14 06013 13 0000 430</t>
  </si>
  <si>
    <t>1 14 06025 13 0000 430</t>
  </si>
  <si>
    <t>1 17 00000 00 0000 000</t>
  </si>
  <si>
    <t>1 17 01050 13 0000 180</t>
  </si>
  <si>
    <t>2 00 00000 00 0000 000</t>
  </si>
  <si>
    <t>2 02 00000 00 0000 000</t>
  </si>
  <si>
    <t>2 02 01000 00 0000 151</t>
  </si>
  <si>
    <t>2 02 01001 13 0000 151</t>
  </si>
  <si>
    <t>2 02 01999 13 0000 151</t>
  </si>
  <si>
    <t>2 02 02000 00 0000 151</t>
  </si>
  <si>
    <t>2 02 02216 13 0000 151</t>
  </si>
  <si>
    <t>2 02 02999 13 0000 151</t>
  </si>
  <si>
    <t>2 02 03000 00 0000 151</t>
  </si>
  <si>
    <t>2 02 03024 13 0000 151</t>
  </si>
  <si>
    <t>2 02 03119 13 0000 151</t>
  </si>
  <si>
    <t>2 02 04000 00 0000 151</t>
  </si>
  <si>
    <t>2 02 04999 13 0000 151</t>
  </si>
  <si>
    <t>Единый сельскохозяйственный налог</t>
  </si>
  <si>
    <t>НАЛОГИ  НА  ТОВАРЫ   (РАБОТЫ,   УСЛУГИ), РЕАЛИЗУЕМЫЕ  НА  ТЕРРИТОРИИ   РОССИЙСКОЙ ФЕДЕРАЦИИ</t>
  </si>
  <si>
    <t>Исполнено, руб.</t>
  </si>
  <si>
    <t>Утверждено, руб.</t>
  </si>
  <si>
    <t>Земельный налог (по обязательствам, возникшим до 1 января 2006 года), мобилизуемый на территориях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</si>
  <si>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за совершение нотариальных действий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</si>
  <si>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</si>
  <si>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Отчет об исполнении бюджета муниципального образования "Мезенское" по доходам за 2015 год</t>
  </si>
  <si>
    <t xml:space="preserve">Дотации бюджетам бюджетной системы Российской Федерации </t>
  </si>
  <si>
    <t>Прочие субсидии бюджетам городских поселений, их них:</t>
  </si>
  <si>
    <t>на реализацию муниципальной программы «Развитие города Мезень как административного центра Мезенского района на 2014 – 2016 годы»</t>
  </si>
  <si>
    <t>на закупку и доставку каменного угля для нужд поселений</t>
  </si>
  <si>
    <t>на развитие системы территориального общественного самоуправления за счет остатков прошлых лет средств областного бюджета</t>
  </si>
  <si>
    <t xml:space="preserve">на реализацию муниципальной программы «Развитие территориального общественного самоуправления в Мезенском районе на 2015-2017 годы» за счет средств районного бюджета </t>
  </si>
  <si>
    <t>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</si>
  <si>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 xml:space="preserve">Субвенции бюджетам бюджетной системы Российской Федерации 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</si>
  <si>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</si>
  <si>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</si>
  <si>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межбюджетные трансферты, передаваемые бюджетам городских поселений, из них:</t>
  </si>
  <si>
    <t>на реализацию проектов конкурса "Родная сторона"</t>
  </si>
  <si>
    <t>на финансовое обеспечение дорожной деятельности за счет средств федерального бюджета</t>
  </si>
  <si>
    <t xml:space="preserve">к проекту решения Совета </t>
  </si>
  <si>
    <t xml:space="preserve"> депутатов МО "Мезенское"</t>
  </si>
  <si>
    <t>Приложение № 1</t>
  </si>
  <si>
    <t>от  27 апреля  2016  № 115</t>
  </si>
  <si>
    <t>Процент исполнения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</si>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</sst>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[Red]\-#,##0.00\ "/>
    <numFmt numFmtId="195" formatCode="0.0"/>
    <numFmt numFmtId="196" formatCode="0.0%"/>
    <numFmt numFmtId="197" formatCode="000"/>
    <numFmt numFmtId="198" formatCode="#,##0.0"/>
    <numFmt numFmtId="199" formatCode="#,##0.0_ ;[Red]\-#,##0.0\ "/>
  </numFmts>
  <fonts count="51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righ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14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wrapText="1"/>
    </xf>
    <xf numFmtId="0" fontId="12" fillId="0" borderId="12" xfId="0" applyNumberFormat="1" applyFont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 wrapText="1"/>
    </xf>
    <xf numFmtId="49" fontId="12" fillId="0" borderId="15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right"/>
    </xf>
    <xf numFmtId="196" fontId="12" fillId="0" borderId="12" xfId="0" applyNumberFormat="1" applyFont="1" applyFill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 horizontal="right"/>
    </xf>
    <xf numFmtId="2" fontId="12" fillId="0" borderId="15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wrapText="1"/>
    </xf>
    <xf numFmtId="49" fontId="13" fillId="0" borderId="15" xfId="0" applyNumberFormat="1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right"/>
    </xf>
    <xf numFmtId="4" fontId="12" fillId="0" borderId="12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12" fillId="0" borderId="12" xfId="0" applyFont="1" applyBorder="1" applyAlignment="1">
      <alignment horizontal="left" wrapText="1" indent="1"/>
    </xf>
    <xf numFmtId="0" fontId="12" fillId="0" borderId="12" xfId="0" applyFont="1" applyFill="1" applyBorder="1" applyAlignment="1">
      <alignment horizontal="left" wrapText="1" indent="1"/>
    </xf>
    <xf numFmtId="198" fontId="12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9" fontId="12" fillId="0" borderId="12" xfId="0" applyNumberFormat="1" applyFont="1" applyFill="1" applyBorder="1" applyAlignment="1">
      <alignment horizontal="right"/>
    </xf>
    <xf numFmtId="1" fontId="12" fillId="0" borderId="15" xfId="0" applyNumberFormat="1" applyFont="1" applyFill="1" applyBorder="1" applyAlignment="1">
      <alignment horizontal="right"/>
    </xf>
    <xf numFmtId="9" fontId="13" fillId="0" borderId="13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/>
    </xf>
    <xf numFmtId="194" fontId="12" fillId="0" borderId="13" xfId="0" applyNumberFormat="1" applyFont="1" applyFill="1" applyBorder="1" applyAlignment="1">
      <alignment/>
    </xf>
    <xf numFmtId="194" fontId="12" fillId="0" borderId="12" xfId="0" applyNumberFormat="1" applyFont="1" applyFill="1" applyBorder="1" applyAlignment="1">
      <alignment/>
    </xf>
    <xf numFmtId="0" fontId="12" fillId="0" borderId="12" xfId="0" applyFont="1" applyBorder="1" applyAlignment="1">
      <alignment horizontal="left" wrapText="1" indent="2"/>
    </xf>
    <xf numFmtId="0" fontId="13" fillId="0" borderId="18" xfId="0" applyFont="1" applyBorder="1" applyAlignment="1">
      <alignment wrapText="1"/>
    </xf>
    <xf numFmtId="49" fontId="13" fillId="0" borderId="19" xfId="0" applyNumberFormat="1" applyFont="1" applyFill="1" applyBorder="1" applyAlignment="1">
      <alignment horizontal="center"/>
    </xf>
    <xf numFmtId="4" fontId="13" fillId="0" borderId="18" xfId="0" applyNumberFormat="1" applyFont="1" applyFill="1" applyBorder="1" applyAlignment="1">
      <alignment horizontal="right"/>
    </xf>
    <xf numFmtId="9" fontId="12" fillId="0" borderId="18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vertical="justify"/>
    </xf>
    <xf numFmtId="0" fontId="16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6A6D~1\LOCALS~1\Temp\bat\&#1048;&#1041;&#1056;%20&#1080;%20&#1076;&#1086;&#1090;&#1072;&#1094;&#1080;&#1103;%20&#1085;&#1072;%20&#1074;&#1099;&#1088;&#1072;&#1074;&#1085;&#1080;&#1074;&#1072;&#1085;&#1080;&#1077;%202015\&#1044;&#1086;&#1090;&#1072;&#1094;&#1080;&#1103;%20&#1085;&#1072;%20&#1074;&#1099;&#1088;&#1072;&#1074;&#1085;&#1080;&#1074;&#1072;&#1085;&#1080;&#1077;%202015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тация на выравнивание"/>
    </sheetNames>
    <sheetDataSet>
      <sheetData sheetId="0">
        <row r="23">
          <cell r="B23">
            <v>311590</v>
          </cell>
        </row>
        <row r="24">
          <cell r="B24">
            <v>1203688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B45" sqref="B45"/>
    </sheetView>
  </sheetViews>
  <sheetFormatPr defaultColWidth="9.140625" defaultRowHeight="12.75"/>
  <cols>
    <col min="3" max="3" width="9.00390625" style="0" customWidth="1"/>
    <col min="4" max="4" width="5.00390625" style="0" hidden="1" customWidth="1"/>
    <col min="5" max="5" width="9.140625" style="0" hidden="1" customWidth="1"/>
    <col min="8" max="8" width="2.140625" style="0" customWidth="1"/>
    <col min="9" max="9" width="1.421875" style="0" hidden="1" customWidth="1"/>
    <col min="10" max="10" width="9.140625" style="0" hidden="1" customWidth="1"/>
    <col min="12" max="12" width="8.00390625" style="0" customWidth="1"/>
    <col min="16" max="16" width="4.00390625" style="0" customWidth="1"/>
    <col min="17" max="17" width="7.28125" style="0" customWidth="1"/>
    <col min="18" max="18" width="9.00390625" style="0" customWidth="1"/>
    <col min="20" max="20" width="3.8515625" style="0" customWidth="1"/>
    <col min="22" max="22" width="8.421875" style="0" customWidth="1"/>
  </cols>
  <sheetData>
    <row r="1" ht="12.75">
      <c r="T1" t="s">
        <v>37</v>
      </c>
    </row>
    <row r="2" spans="19:22" ht="12.75">
      <c r="S2" s="81" t="s">
        <v>38</v>
      </c>
      <c r="T2" s="81"/>
      <c r="U2" s="81"/>
      <c r="V2" s="81"/>
    </row>
    <row r="3" ht="12.75">
      <c r="S3" t="s">
        <v>39</v>
      </c>
    </row>
    <row r="4" spans="1:22" ht="15.75">
      <c r="A4" s="82" t="s">
        <v>18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5.75">
      <c r="A5" s="83" t="s">
        <v>34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5"/>
      <c r="V6" s="6"/>
    </row>
    <row r="7" spans="1:22" ht="1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5"/>
      <c r="V7" s="6"/>
    </row>
    <row r="8" spans="1:22" ht="12.75">
      <c r="A8" s="84" t="s">
        <v>19</v>
      </c>
      <c r="B8" s="84"/>
      <c r="C8" s="84"/>
      <c r="D8" s="84"/>
      <c r="E8" s="84"/>
      <c r="F8" s="84" t="s">
        <v>20</v>
      </c>
      <c r="G8" s="84" t="s">
        <v>21</v>
      </c>
      <c r="H8" s="84"/>
      <c r="I8" s="84"/>
      <c r="J8" s="85"/>
      <c r="K8" s="85"/>
      <c r="L8" s="85"/>
      <c r="M8" s="85"/>
      <c r="N8" s="85"/>
      <c r="O8" s="85"/>
      <c r="P8" s="85"/>
      <c r="Q8" s="86" t="s">
        <v>22</v>
      </c>
      <c r="R8" s="86"/>
      <c r="S8" s="86"/>
      <c r="T8" s="86"/>
      <c r="U8" s="86"/>
      <c r="V8" s="90" t="s">
        <v>23</v>
      </c>
    </row>
    <row r="9" spans="1:22" ht="22.5">
      <c r="A9" s="84"/>
      <c r="B9" s="84"/>
      <c r="C9" s="84"/>
      <c r="D9" s="84"/>
      <c r="E9" s="84"/>
      <c r="F9" s="84"/>
      <c r="G9" s="89" t="s">
        <v>24</v>
      </c>
      <c r="H9" s="89"/>
      <c r="I9" s="89"/>
      <c r="J9" s="89"/>
      <c r="K9" s="8" t="s">
        <v>25</v>
      </c>
      <c r="L9" s="8" t="s">
        <v>26</v>
      </c>
      <c r="M9" s="89" t="s">
        <v>27</v>
      </c>
      <c r="N9" s="89"/>
      <c r="O9" s="89"/>
      <c r="P9" s="89"/>
      <c r="Q9" s="7" t="s">
        <v>28</v>
      </c>
      <c r="R9" s="4" t="s">
        <v>29</v>
      </c>
      <c r="S9" s="88" t="s">
        <v>30</v>
      </c>
      <c r="T9" s="88"/>
      <c r="U9" s="9" t="s">
        <v>31</v>
      </c>
      <c r="V9" s="91"/>
    </row>
    <row r="10" spans="1:22" ht="12.75">
      <c r="A10" s="89">
        <v>1</v>
      </c>
      <c r="B10" s="89"/>
      <c r="C10" s="89"/>
      <c r="D10" s="89"/>
      <c r="E10" s="89"/>
      <c r="F10" s="8">
        <v>2</v>
      </c>
      <c r="G10" s="89">
        <v>3</v>
      </c>
      <c r="H10" s="89"/>
      <c r="I10" s="89"/>
      <c r="J10" s="89"/>
      <c r="K10" s="8">
        <v>4</v>
      </c>
      <c r="L10" s="8">
        <v>5</v>
      </c>
      <c r="M10" s="89">
        <v>6</v>
      </c>
      <c r="N10" s="89"/>
      <c r="O10" s="89"/>
      <c r="P10" s="89"/>
      <c r="Q10" s="8">
        <v>7</v>
      </c>
      <c r="R10" s="8">
        <v>8</v>
      </c>
      <c r="S10" s="89">
        <v>9</v>
      </c>
      <c r="T10" s="89"/>
      <c r="U10" s="8">
        <v>10</v>
      </c>
      <c r="V10" s="8">
        <v>11</v>
      </c>
    </row>
    <row r="11" spans="1:22" ht="12.75">
      <c r="A11" s="87" t="s">
        <v>36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ht="72.75" customHeight="1">
      <c r="A12" s="92" t="s">
        <v>32</v>
      </c>
      <c r="B12" s="92"/>
      <c r="C12" s="92"/>
      <c r="D12" s="92"/>
      <c r="E12" s="92"/>
      <c r="F12" s="10" t="s">
        <v>3</v>
      </c>
      <c r="G12" s="93" t="s">
        <v>33</v>
      </c>
      <c r="H12" s="93"/>
      <c r="I12" s="93"/>
      <c r="J12" s="93"/>
      <c r="K12" s="15">
        <v>39174</v>
      </c>
      <c r="L12" s="14">
        <v>101</v>
      </c>
      <c r="M12" s="94" t="s">
        <v>35</v>
      </c>
      <c r="N12" s="94"/>
      <c r="O12" s="94"/>
      <c r="P12" s="94"/>
      <c r="Q12" s="10" t="s">
        <v>1</v>
      </c>
      <c r="R12" s="10" t="s">
        <v>0</v>
      </c>
      <c r="S12" s="95" t="s">
        <v>4</v>
      </c>
      <c r="T12" s="95"/>
      <c r="U12" s="10" t="s">
        <v>3</v>
      </c>
      <c r="V12" s="11">
        <v>38426</v>
      </c>
    </row>
    <row r="13" spans="1:22" ht="48" customHeight="1" hidden="1">
      <c r="A13" s="92" t="s">
        <v>32</v>
      </c>
      <c r="B13" s="92"/>
      <c r="C13" s="92"/>
      <c r="D13" s="92"/>
      <c r="E13" s="92"/>
      <c r="F13" s="10" t="s">
        <v>3</v>
      </c>
      <c r="G13" s="93" t="s">
        <v>33</v>
      </c>
      <c r="H13" s="93"/>
      <c r="I13" s="93"/>
      <c r="J13" s="93"/>
      <c r="K13" s="12">
        <v>39325</v>
      </c>
      <c r="L13" s="13">
        <v>75</v>
      </c>
      <c r="M13" s="94" t="s">
        <v>35</v>
      </c>
      <c r="N13" s="94"/>
      <c r="O13" s="94"/>
      <c r="P13" s="94"/>
      <c r="Q13" s="10" t="s">
        <v>1</v>
      </c>
      <c r="R13" s="10" t="s">
        <v>0</v>
      </c>
      <c r="S13" s="95" t="s">
        <v>2</v>
      </c>
      <c r="T13" s="95"/>
      <c r="U13" s="10" t="s">
        <v>3</v>
      </c>
      <c r="V13" s="11">
        <v>9038</v>
      </c>
    </row>
  </sheetData>
  <sheetProtection/>
  <mergeCells count="24">
    <mergeCell ref="A13:E13"/>
    <mergeCell ref="G13:J13"/>
    <mergeCell ref="M13:P13"/>
    <mergeCell ref="S13:T13"/>
    <mergeCell ref="A12:E12"/>
    <mergeCell ref="G12:J12"/>
    <mergeCell ref="M12:P12"/>
    <mergeCell ref="S12:T12"/>
    <mergeCell ref="A11:V11"/>
    <mergeCell ref="S9:T9"/>
    <mergeCell ref="A10:E10"/>
    <mergeCell ref="G10:J10"/>
    <mergeCell ref="M10:P10"/>
    <mergeCell ref="S10:T10"/>
    <mergeCell ref="V8:V9"/>
    <mergeCell ref="G9:J9"/>
    <mergeCell ref="M9:P9"/>
    <mergeCell ref="S2:V2"/>
    <mergeCell ref="A4:V4"/>
    <mergeCell ref="A5:V5"/>
    <mergeCell ref="A8:E9"/>
    <mergeCell ref="F8:F9"/>
    <mergeCell ref="G8:P8"/>
    <mergeCell ref="Q8:U8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Normal="110" zoomScaleSheetLayoutView="100" zoomScalePageLayoutView="0" workbookViewId="0" topLeftCell="A17">
      <selection activeCell="A26" sqref="A26"/>
    </sheetView>
  </sheetViews>
  <sheetFormatPr defaultColWidth="9.140625" defaultRowHeight="12.75"/>
  <cols>
    <col min="1" max="1" width="52.28125" style="28" customWidth="1"/>
    <col min="2" max="2" width="18.00390625" style="28" customWidth="1"/>
    <col min="3" max="3" width="10.8515625" style="34" customWidth="1"/>
    <col min="4" max="4" width="10.8515625" style="33" customWidth="1"/>
    <col min="5" max="5" width="9.57421875" style="28" customWidth="1"/>
    <col min="6" max="6" width="9.140625" style="26" customWidth="1"/>
    <col min="7" max="7" width="16.421875" style="26" customWidth="1"/>
    <col min="8" max="8" width="12.8515625" style="0" bestFit="1" customWidth="1"/>
  </cols>
  <sheetData>
    <row r="1" spans="1:5" ht="12.75">
      <c r="A1" s="35"/>
      <c r="B1" s="36"/>
      <c r="C1" s="36"/>
      <c r="D1" s="35" t="s">
        <v>122</v>
      </c>
      <c r="E1" s="25"/>
    </row>
    <row r="2" spans="1:5" ht="12.75">
      <c r="A2" s="35"/>
      <c r="B2" s="36"/>
      <c r="C2" s="36"/>
      <c r="D2" s="80" t="s">
        <v>120</v>
      </c>
      <c r="E2" s="25"/>
    </row>
    <row r="3" spans="1:5" ht="12.75">
      <c r="A3" s="35" t="s">
        <v>5</v>
      </c>
      <c r="B3" s="36"/>
      <c r="C3" s="36"/>
      <c r="D3" s="80" t="s">
        <v>121</v>
      </c>
      <c r="E3" s="25"/>
    </row>
    <row r="4" spans="1:5" ht="12.75">
      <c r="A4" s="35" t="s">
        <v>6</v>
      </c>
      <c r="B4" s="36"/>
      <c r="C4" s="36"/>
      <c r="D4" s="35" t="s">
        <v>123</v>
      </c>
      <c r="E4" s="25"/>
    </row>
    <row r="5" spans="1:5" ht="7.5" customHeight="1">
      <c r="A5" s="35"/>
      <c r="B5" s="36"/>
      <c r="C5" s="36"/>
      <c r="D5" s="24"/>
      <c r="E5" s="25"/>
    </row>
    <row r="6" spans="1:5" ht="12.75">
      <c r="A6" s="96" t="s">
        <v>106</v>
      </c>
      <c r="B6" s="96"/>
      <c r="C6" s="96"/>
      <c r="D6" s="97"/>
      <c r="E6" s="97"/>
    </row>
    <row r="7" spans="1:5" ht="12.75" customHeight="1">
      <c r="A7" s="77"/>
      <c r="B7" s="60"/>
      <c r="C7" s="60"/>
      <c r="D7" s="61"/>
      <c r="E7" s="61"/>
    </row>
    <row r="8" spans="1:5" ht="36.75" customHeight="1">
      <c r="A8" s="20" t="s">
        <v>7</v>
      </c>
      <c r="B8" s="78" t="s">
        <v>8</v>
      </c>
      <c r="C8" s="20" t="s">
        <v>102</v>
      </c>
      <c r="D8" s="21" t="s">
        <v>101</v>
      </c>
      <c r="E8" s="20" t="s">
        <v>124</v>
      </c>
    </row>
    <row r="9" spans="1:5" ht="9.75" customHeight="1">
      <c r="A9" s="79">
        <v>1</v>
      </c>
      <c r="B9" s="38">
        <v>2</v>
      </c>
      <c r="C9" s="37">
        <v>3</v>
      </c>
      <c r="D9" s="37">
        <v>4</v>
      </c>
      <c r="E9" s="37">
        <v>5</v>
      </c>
    </row>
    <row r="10" spans="1:5" ht="12.75">
      <c r="A10" s="41" t="s">
        <v>41</v>
      </c>
      <c r="B10" s="42" t="s">
        <v>61</v>
      </c>
      <c r="C10" s="43">
        <f>C11+C13+C15+C17+C20+C22+C24+C28+C32+C36</f>
        <v>12746171</v>
      </c>
      <c r="D10" s="43">
        <f>D11+D13+D15+D17+D20+D22+D24+D28+D32+D36</f>
        <v>11905412.07</v>
      </c>
      <c r="E10" s="68">
        <f>D10/C10</f>
        <v>0.9340383139375739</v>
      </c>
    </row>
    <row r="11" spans="1:5" ht="12.75">
      <c r="A11" s="44" t="s">
        <v>9</v>
      </c>
      <c r="B11" s="45" t="s">
        <v>60</v>
      </c>
      <c r="C11" s="46">
        <f>C12</f>
        <v>8800000</v>
      </c>
      <c r="D11" s="46">
        <f>D12</f>
        <v>8128320.57</v>
      </c>
      <c r="E11" s="66">
        <f>D11/C11</f>
        <v>0.9236727920454546</v>
      </c>
    </row>
    <row r="12" spans="1:5" ht="12.75">
      <c r="A12" s="63" t="s">
        <v>47</v>
      </c>
      <c r="B12" s="45" t="s">
        <v>62</v>
      </c>
      <c r="C12" s="46">
        <v>8800000</v>
      </c>
      <c r="D12" s="46">
        <v>8128320.57</v>
      </c>
      <c r="E12" s="66">
        <f>D12/C12</f>
        <v>0.9236727920454546</v>
      </c>
    </row>
    <row r="13" spans="1:5" ht="26.25" customHeight="1">
      <c r="A13" s="50" t="s">
        <v>100</v>
      </c>
      <c r="B13" s="45" t="s">
        <v>63</v>
      </c>
      <c r="C13" s="54">
        <f>C14</f>
        <v>1022569</v>
      </c>
      <c r="D13" s="54">
        <f>D14</f>
        <v>1318998.68</v>
      </c>
      <c r="E13" s="66">
        <f aca="true" t="shared" si="0" ref="E13:E46">D13/C13</f>
        <v>1.2898872154348509</v>
      </c>
    </row>
    <row r="14" spans="1:5" ht="24">
      <c r="A14" s="62" t="s">
        <v>45</v>
      </c>
      <c r="B14" s="45" t="s">
        <v>64</v>
      </c>
      <c r="C14" s="46">
        <v>1022569</v>
      </c>
      <c r="D14" s="58">
        <v>1318998.68</v>
      </c>
      <c r="E14" s="66">
        <f t="shared" si="0"/>
        <v>1.2898872154348509</v>
      </c>
    </row>
    <row r="15" spans="1:7" s="18" customFormat="1" ht="12.75">
      <c r="A15" s="40" t="s">
        <v>42</v>
      </c>
      <c r="B15" s="45" t="s">
        <v>65</v>
      </c>
      <c r="C15" s="46">
        <f>C16</f>
        <v>10500</v>
      </c>
      <c r="D15" s="65">
        <f>D16</f>
        <v>0</v>
      </c>
      <c r="E15" s="66"/>
      <c r="F15" s="26"/>
      <c r="G15" s="26"/>
    </row>
    <row r="16" spans="1:7" s="18" customFormat="1" ht="12.75" customHeight="1">
      <c r="A16" s="63" t="s">
        <v>99</v>
      </c>
      <c r="B16" s="45" t="s">
        <v>66</v>
      </c>
      <c r="C16" s="46">
        <v>10500</v>
      </c>
      <c r="D16" s="65"/>
      <c r="E16" s="66"/>
      <c r="F16" s="26"/>
      <c r="G16" s="26"/>
    </row>
    <row r="17" spans="1:5" ht="12.75">
      <c r="A17" s="39" t="s">
        <v>10</v>
      </c>
      <c r="B17" s="45" t="s">
        <v>67</v>
      </c>
      <c r="C17" s="46">
        <f>SUM(C18:C19)</f>
        <v>1434602</v>
      </c>
      <c r="D17" s="46">
        <f>SUM(D18:D19)</f>
        <v>1185346.14</v>
      </c>
      <c r="E17" s="66">
        <f t="shared" si="0"/>
        <v>0.8262543478957927</v>
      </c>
    </row>
    <row r="18" spans="1:7" ht="12.75">
      <c r="A18" s="63" t="s">
        <v>43</v>
      </c>
      <c r="B18" s="45" t="s">
        <v>68</v>
      </c>
      <c r="C18" s="46">
        <v>320000</v>
      </c>
      <c r="D18" s="46">
        <f>345672.74+7064.5+432.8+76.14</f>
        <v>353246.18</v>
      </c>
      <c r="E18" s="66">
        <f t="shared" si="0"/>
        <v>1.1038943125</v>
      </c>
      <c r="G18" s="27"/>
    </row>
    <row r="19" spans="1:5" ht="12.75">
      <c r="A19" s="63" t="s">
        <v>11</v>
      </c>
      <c r="B19" s="45" t="s">
        <v>69</v>
      </c>
      <c r="C19" s="46">
        <v>1114602</v>
      </c>
      <c r="D19" s="46">
        <v>832099.96</v>
      </c>
      <c r="E19" s="66">
        <f t="shared" si="0"/>
        <v>0.7465444705823244</v>
      </c>
    </row>
    <row r="20" spans="1:5" ht="25.5" customHeight="1">
      <c r="A20" s="39" t="s">
        <v>44</v>
      </c>
      <c r="B20" s="45" t="s">
        <v>70</v>
      </c>
      <c r="C20" s="67">
        <f>C21</f>
        <v>0</v>
      </c>
      <c r="D20" s="52">
        <f>D21</f>
        <v>991.36</v>
      </c>
      <c r="E20" s="66"/>
    </row>
    <row r="21" spans="1:5" ht="24">
      <c r="A21" s="62" t="s">
        <v>103</v>
      </c>
      <c r="B21" s="45" t="s">
        <v>71</v>
      </c>
      <c r="C21" s="53"/>
      <c r="D21" s="59">
        <f>989.7+1.66</f>
        <v>991.36</v>
      </c>
      <c r="E21" s="66"/>
    </row>
    <row r="22" spans="1:5" ht="12.75">
      <c r="A22" s="39" t="s">
        <v>12</v>
      </c>
      <c r="B22" s="45" t="s">
        <v>72</v>
      </c>
      <c r="C22" s="65">
        <f>C23</f>
        <v>0</v>
      </c>
      <c r="D22" s="46">
        <f>D23</f>
        <v>7520</v>
      </c>
      <c r="E22" s="66"/>
    </row>
    <row r="23" spans="1:7" s="16" customFormat="1" ht="48">
      <c r="A23" s="63" t="s">
        <v>104</v>
      </c>
      <c r="B23" s="45" t="s">
        <v>73</v>
      </c>
      <c r="C23" s="46"/>
      <c r="D23" s="46">
        <v>7520</v>
      </c>
      <c r="E23" s="66"/>
      <c r="F23" s="28"/>
      <c r="G23" s="28"/>
    </row>
    <row r="24" spans="1:5" ht="23.25" customHeight="1">
      <c r="A24" s="50" t="s">
        <v>13</v>
      </c>
      <c r="B24" s="45" t="s">
        <v>74</v>
      </c>
      <c r="C24" s="46">
        <f>SUM(C25:C26)</f>
        <v>918500</v>
      </c>
      <c r="D24" s="46">
        <f>SUM(D25:D26)</f>
        <v>847783.84</v>
      </c>
      <c r="E24" s="66">
        <f t="shared" si="0"/>
        <v>0.9230090800217746</v>
      </c>
    </row>
    <row r="25" spans="1:5" ht="60">
      <c r="A25" s="62" t="s">
        <v>125</v>
      </c>
      <c r="B25" s="45" t="s">
        <v>75</v>
      </c>
      <c r="C25" s="70">
        <v>798500</v>
      </c>
      <c r="D25" s="69">
        <v>747889.94</v>
      </c>
      <c r="E25" s="66">
        <f t="shared" si="0"/>
        <v>0.9366185848465873</v>
      </c>
    </row>
    <row r="26" spans="1:5" ht="47.25" customHeight="1">
      <c r="A26" s="63" t="s">
        <v>126</v>
      </c>
      <c r="B26" s="45" t="s">
        <v>76</v>
      </c>
      <c r="C26" s="71">
        <v>120000</v>
      </c>
      <c r="D26" s="58">
        <v>99893.9</v>
      </c>
      <c r="E26" s="66">
        <f t="shared" si="0"/>
        <v>0.8324491666666666</v>
      </c>
    </row>
    <row r="27" spans="1:5" ht="12.75">
      <c r="A27" s="50"/>
      <c r="B27" s="45"/>
      <c r="C27" s="51"/>
      <c r="D27" s="51"/>
      <c r="E27" s="66"/>
    </row>
    <row r="28" spans="1:5" ht="24">
      <c r="A28" s="50" t="s">
        <v>40</v>
      </c>
      <c r="B28" s="45" t="s">
        <v>77</v>
      </c>
      <c r="C28" s="46">
        <f>SUM(C29:C30)</f>
        <v>458000</v>
      </c>
      <c r="D28" s="46">
        <f>SUM(D29:D30)</f>
        <v>393400.56999999995</v>
      </c>
      <c r="E28" s="66">
        <f t="shared" si="0"/>
        <v>0.8589532096069867</v>
      </c>
    </row>
    <row r="29" spans="1:5" ht="24">
      <c r="A29" s="62" t="s">
        <v>48</v>
      </c>
      <c r="B29" s="45" t="s">
        <v>78</v>
      </c>
      <c r="C29" s="46">
        <v>458000</v>
      </c>
      <c r="D29" s="46">
        <v>237427.77</v>
      </c>
      <c r="E29" s="66">
        <f t="shared" si="0"/>
        <v>0.5184012445414847</v>
      </c>
    </row>
    <row r="30" spans="1:5" ht="24.75" customHeight="1">
      <c r="A30" s="62" t="s">
        <v>52</v>
      </c>
      <c r="B30" s="45" t="s">
        <v>79</v>
      </c>
      <c r="C30" s="46"/>
      <c r="D30" s="46">
        <v>155972.8</v>
      </c>
      <c r="E30" s="66"/>
    </row>
    <row r="31" spans="1:5" ht="12.75">
      <c r="A31" s="49"/>
      <c r="B31" s="45"/>
      <c r="C31" s="46"/>
      <c r="D31" s="46"/>
      <c r="E31" s="66"/>
    </row>
    <row r="32" spans="1:5" ht="24">
      <c r="A32" s="50" t="s">
        <v>14</v>
      </c>
      <c r="B32" s="45" t="s">
        <v>80</v>
      </c>
      <c r="C32" s="46">
        <f>C35+C33+C34</f>
        <v>102000</v>
      </c>
      <c r="D32" s="46">
        <f>D35+D33+D34</f>
        <v>7574.11</v>
      </c>
      <c r="E32" s="66">
        <f t="shared" si="0"/>
        <v>0.07425598039215686</v>
      </c>
    </row>
    <row r="33" spans="1:5" ht="72">
      <c r="A33" s="62" t="s">
        <v>105</v>
      </c>
      <c r="B33" s="45" t="s">
        <v>81</v>
      </c>
      <c r="C33" s="46">
        <v>50000</v>
      </c>
      <c r="D33" s="65">
        <v>0</v>
      </c>
      <c r="E33" s="66"/>
    </row>
    <row r="34" spans="1:5" ht="36">
      <c r="A34" s="62" t="s">
        <v>49</v>
      </c>
      <c r="B34" s="45" t="s">
        <v>82</v>
      </c>
      <c r="C34" s="46">
        <v>50000</v>
      </c>
      <c r="D34" s="46">
        <v>7574.11</v>
      </c>
      <c r="E34" s="66">
        <f t="shared" si="0"/>
        <v>0.15148219999999998</v>
      </c>
    </row>
    <row r="35" spans="1:5" ht="36.75" customHeight="1">
      <c r="A35" s="62" t="s">
        <v>50</v>
      </c>
      <c r="B35" s="45" t="s">
        <v>83</v>
      </c>
      <c r="C35" s="46">
        <v>2000</v>
      </c>
      <c r="D35" s="65">
        <v>0</v>
      </c>
      <c r="E35" s="66"/>
    </row>
    <row r="36" spans="1:5" ht="12.75">
      <c r="A36" s="49" t="s">
        <v>58</v>
      </c>
      <c r="B36" s="45" t="s">
        <v>84</v>
      </c>
      <c r="C36" s="65">
        <f>C37</f>
        <v>0</v>
      </c>
      <c r="D36" s="46">
        <f>D37</f>
        <v>15476.8</v>
      </c>
      <c r="E36" s="66"/>
    </row>
    <row r="37" spans="1:5" ht="24">
      <c r="A37" s="62" t="s">
        <v>59</v>
      </c>
      <c r="B37" s="45" t="s">
        <v>85</v>
      </c>
      <c r="C37" s="64"/>
      <c r="D37" s="46">
        <v>15476.8</v>
      </c>
      <c r="E37" s="66"/>
    </row>
    <row r="38" spans="1:7" ht="12.75">
      <c r="A38" s="55" t="s">
        <v>15</v>
      </c>
      <c r="B38" s="56" t="s">
        <v>86</v>
      </c>
      <c r="C38" s="57">
        <f>C39</f>
        <v>5465674.01</v>
      </c>
      <c r="D38" s="57">
        <f>D39</f>
        <v>5461147.5600000005</v>
      </c>
      <c r="E38" s="66">
        <f t="shared" si="0"/>
        <v>0.999171840473523</v>
      </c>
      <c r="G38" s="30"/>
    </row>
    <row r="39" spans="1:5" ht="24">
      <c r="A39" s="50" t="s">
        <v>16</v>
      </c>
      <c r="B39" s="45" t="s">
        <v>87</v>
      </c>
      <c r="C39" s="46">
        <f>C43+C51+C40+C54</f>
        <v>5465674.01</v>
      </c>
      <c r="D39" s="46">
        <f>D43+D51+D40+D54</f>
        <v>5461147.5600000005</v>
      </c>
      <c r="E39" s="66">
        <f t="shared" si="0"/>
        <v>0.999171840473523</v>
      </c>
    </row>
    <row r="40" spans="1:5" ht="12.75">
      <c r="A40" s="50" t="s">
        <v>107</v>
      </c>
      <c r="B40" s="45" t="s">
        <v>88</v>
      </c>
      <c r="C40" s="46">
        <f>C41+C42</f>
        <v>1515278</v>
      </c>
      <c r="D40" s="46">
        <f>D41+D42</f>
        <v>1515278</v>
      </c>
      <c r="E40" s="66">
        <f t="shared" si="0"/>
        <v>1</v>
      </c>
    </row>
    <row r="41" spans="1:5" ht="24">
      <c r="A41" s="63" t="s">
        <v>51</v>
      </c>
      <c r="B41" s="45" t="s">
        <v>89</v>
      </c>
      <c r="C41" s="46">
        <f>'[1]Дотация на выравнивание'!$B$23</f>
        <v>311590</v>
      </c>
      <c r="D41" s="46">
        <v>311590</v>
      </c>
      <c r="E41" s="66">
        <f t="shared" si="0"/>
        <v>1</v>
      </c>
    </row>
    <row r="42" spans="1:7" ht="12.75">
      <c r="A42" s="63" t="s">
        <v>53</v>
      </c>
      <c r="B42" s="45" t="s">
        <v>90</v>
      </c>
      <c r="C42" s="46">
        <f>'[1]Дотация на выравнивание'!$B$24</f>
        <v>1203688</v>
      </c>
      <c r="D42" s="46">
        <v>1203688</v>
      </c>
      <c r="E42" s="66">
        <f t="shared" si="0"/>
        <v>1</v>
      </c>
      <c r="G42" s="27"/>
    </row>
    <row r="43" spans="1:5" ht="24">
      <c r="A43" s="49" t="s">
        <v>46</v>
      </c>
      <c r="B43" s="45" t="s">
        <v>91</v>
      </c>
      <c r="C43" s="46">
        <f>SUM(C44:C45)</f>
        <v>954324.65</v>
      </c>
      <c r="D43" s="46">
        <f>SUM(D44:D45)</f>
        <v>954324.65</v>
      </c>
      <c r="E43" s="66">
        <f t="shared" si="0"/>
        <v>1</v>
      </c>
    </row>
    <row r="44" spans="1:5" ht="84">
      <c r="A44" s="62" t="s">
        <v>57</v>
      </c>
      <c r="B44" s="45" t="s">
        <v>92</v>
      </c>
      <c r="C44" s="46">
        <v>149800</v>
      </c>
      <c r="D44" s="46">
        <v>149800</v>
      </c>
      <c r="E44" s="66">
        <f t="shared" si="0"/>
        <v>1</v>
      </c>
    </row>
    <row r="45" spans="1:7" s="17" customFormat="1" ht="12.75">
      <c r="A45" s="62" t="s">
        <v>108</v>
      </c>
      <c r="B45" s="45" t="s">
        <v>93</v>
      </c>
      <c r="C45" s="46">
        <f>C46+C47+C50+C49+C48</f>
        <v>804524.65</v>
      </c>
      <c r="D45" s="46">
        <f>D46+D47+D50+D49+D48</f>
        <v>804524.65</v>
      </c>
      <c r="E45" s="66">
        <f t="shared" si="0"/>
        <v>1</v>
      </c>
      <c r="F45" s="29"/>
      <c r="G45" s="29"/>
    </row>
    <row r="46" spans="1:5" ht="36">
      <c r="A46" s="72" t="s">
        <v>109</v>
      </c>
      <c r="B46" s="45"/>
      <c r="C46" s="46">
        <v>400000</v>
      </c>
      <c r="D46" s="46">
        <v>400000</v>
      </c>
      <c r="E46" s="66">
        <f t="shared" si="0"/>
        <v>1</v>
      </c>
    </row>
    <row r="47" spans="1:5" ht="36.75" customHeight="1">
      <c r="A47" s="72" t="s">
        <v>111</v>
      </c>
      <c r="B47" s="45"/>
      <c r="C47" s="46">
        <v>40000</v>
      </c>
      <c r="D47" s="46">
        <v>40000</v>
      </c>
      <c r="E47" s="66">
        <f aca="true" t="shared" si="1" ref="E47:E61">D47/C47</f>
        <v>1</v>
      </c>
    </row>
    <row r="48" spans="1:5" ht="33.75" customHeight="1">
      <c r="A48" s="72" t="s">
        <v>112</v>
      </c>
      <c r="B48" s="45"/>
      <c r="C48" s="46">
        <v>69500</v>
      </c>
      <c r="D48" s="46">
        <v>69500</v>
      </c>
      <c r="E48" s="66">
        <f t="shared" si="1"/>
        <v>1</v>
      </c>
    </row>
    <row r="49" spans="1:5" ht="36" customHeight="1">
      <c r="A49" s="72" t="s">
        <v>113</v>
      </c>
      <c r="B49" s="45"/>
      <c r="C49" s="46">
        <v>78900</v>
      </c>
      <c r="D49" s="46">
        <v>78900</v>
      </c>
      <c r="E49" s="66">
        <f t="shared" si="1"/>
        <v>1</v>
      </c>
    </row>
    <row r="50" spans="1:5" ht="12.75">
      <c r="A50" s="72" t="s">
        <v>110</v>
      </c>
      <c r="B50" s="45"/>
      <c r="C50" s="46">
        <v>216124.65</v>
      </c>
      <c r="D50" s="46">
        <v>216124.65</v>
      </c>
      <c r="E50" s="66">
        <f t="shared" si="1"/>
        <v>1</v>
      </c>
    </row>
    <row r="51" spans="1:5" ht="12.75">
      <c r="A51" s="39" t="s">
        <v>114</v>
      </c>
      <c r="B51" s="45" t="s">
        <v>94</v>
      </c>
      <c r="C51" s="46">
        <f>SUM(C52:C53)</f>
        <v>2212097.3600000003</v>
      </c>
      <c r="D51" s="46">
        <f>SUM(D52:D53)</f>
        <v>2207570.91</v>
      </c>
      <c r="E51" s="48">
        <f t="shared" si="1"/>
        <v>0.9979537745119861</v>
      </c>
    </row>
    <row r="52" spans="1:5" ht="24">
      <c r="A52" s="62" t="s">
        <v>115</v>
      </c>
      <c r="B52" s="45" t="s">
        <v>95</v>
      </c>
      <c r="C52" s="46">
        <v>75000</v>
      </c>
      <c r="D52" s="46">
        <f>9450+65550</f>
        <v>75000</v>
      </c>
      <c r="E52" s="66">
        <f t="shared" si="1"/>
        <v>1</v>
      </c>
    </row>
    <row r="53" spans="1:5" ht="48">
      <c r="A53" s="62" t="s">
        <v>116</v>
      </c>
      <c r="B53" s="45" t="s">
        <v>96</v>
      </c>
      <c r="C53" s="46">
        <f>2132570.91+4526.45</f>
        <v>2137097.3600000003</v>
      </c>
      <c r="D53" s="46">
        <v>2132570.91</v>
      </c>
      <c r="E53" s="48">
        <f t="shared" si="1"/>
        <v>0.9978819635994496</v>
      </c>
    </row>
    <row r="54" spans="1:5" ht="12.75">
      <c r="A54" s="49" t="s">
        <v>54</v>
      </c>
      <c r="B54" s="45" t="s">
        <v>97</v>
      </c>
      <c r="C54" s="46">
        <f>C55</f>
        <v>783974</v>
      </c>
      <c r="D54" s="46">
        <f>D55</f>
        <v>783974</v>
      </c>
      <c r="E54" s="66">
        <f t="shared" si="1"/>
        <v>1</v>
      </c>
    </row>
    <row r="55" spans="1:5" ht="24" customHeight="1">
      <c r="A55" s="49" t="s">
        <v>117</v>
      </c>
      <c r="B55" s="45" t="s">
        <v>98</v>
      </c>
      <c r="C55" s="46">
        <f>SUM(C56:C59)</f>
        <v>783974</v>
      </c>
      <c r="D55" s="46">
        <f>SUM(D56:D59)</f>
        <v>783974</v>
      </c>
      <c r="E55" s="66">
        <f t="shared" si="1"/>
        <v>1</v>
      </c>
    </row>
    <row r="56" spans="1:5" ht="12.75">
      <c r="A56" s="62" t="s">
        <v>118</v>
      </c>
      <c r="B56" s="45"/>
      <c r="C56" s="46">
        <v>15000</v>
      </c>
      <c r="D56" s="46">
        <v>15000</v>
      </c>
      <c r="E56" s="66">
        <f>D56/C56</f>
        <v>1</v>
      </c>
    </row>
    <row r="57" spans="1:5" ht="24">
      <c r="A57" s="62" t="s">
        <v>55</v>
      </c>
      <c r="B57" s="45"/>
      <c r="C57" s="46">
        <f>50000+231000</f>
        <v>281000</v>
      </c>
      <c r="D57" s="46">
        <f>50000+231000</f>
        <v>281000</v>
      </c>
      <c r="E57" s="66">
        <f>D57/C57</f>
        <v>1</v>
      </c>
    </row>
    <row r="58" spans="1:5" ht="12.75">
      <c r="A58" s="62" t="s">
        <v>56</v>
      </c>
      <c r="B58" s="45"/>
      <c r="C58" s="46">
        <v>252074</v>
      </c>
      <c r="D58" s="46">
        <v>252074</v>
      </c>
      <c r="E58" s="66">
        <f t="shared" si="1"/>
        <v>1</v>
      </c>
    </row>
    <row r="59" spans="1:5" ht="24">
      <c r="A59" s="62" t="s">
        <v>119</v>
      </c>
      <c r="B59" s="45"/>
      <c r="C59" s="46">
        <v>235900</v>
      </c>
      <c r="D59" s="46">
        <v>235900</v>
      </c>
      <c r="E59" s="66">
        <f t="shared" si="1"/>
        <v>1</v>
      </c>
    </row>
    <row r="60" spans="1:5" ht="12.75">
      <c r="A60" s="62"/>
      <c r="B60" s="45"/>
      <c r="C60" s="47"/>
      <c r="D60" s="46"/>
      <c r="E60" s="66"/>
    </row>
    <row r="61" spans="1:7" s="19" customFormat="1" ht="12.75">
      <c r="A61" s="73" t="s">
        <v>17</v>
      </c>
      <c r="B61" s="74"/>
      <c r="C61" s="75">
        <f>SUM(C10+C38)</f>
        <v>18211845.009999998</v>
      </c>
      <c r="D61" s="75">
        <f>SUM(D10+D38)</f>
        <v>17366559.630000003</v>
      </c>
      <c r="E61" s="76">
        <f t="shared" si="1"/>
        <v>0.9535859557592405</v>
      </c>
      <c r="F61" s="31"/>
      <c r="G61" s="31"/>
    </row>
    <row r="62" spans="1:5" ht="18" customHeight="1">
      <c r="A62" s="22"/>
      <c r="B62" s="22"/>
      <c r="C62" s="22"/>
      <c r="D62" s="23"/>
      <c r="E62" s="22"/>
    </row>
    <row r="64" ht="12.75">
      <c r="C64" s="32"/>
    </row>
    <row r="69" ht="12.75">
      <c r="C69" s="32"/>
    </row>
  </sheetData>
  <sheetProtection/>
  <mergeCells count="1">
    <mergeCell ref="A6:E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Двоеглазова</cp:lastModifiedBy>
  <cp:lastPrinted>2016-05-10T10:04:15Z</cp:lastPrinted>
  <dcterms:created xsi:type="dcterms:W3CDTF">1996-10-08T23:32:33Z</dcterms:created>
  <dcterms:modified xsi:type="dcterms:W3CDTF">2016-06-02T12:16:38Z</dcterms:modified>
  <cp:category/>
  <cp:version/>
  <cp:contentType/>
  <cp:contentStatus/>
</cp:coreProperties>
</file>