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</sheets>
  <definedNames>
    <definedName name="_xlnm.Print_Titles" localSheetId="0">'Вариант 1'!$A:$A</definedName>
    <definedName name="_xlnm.Print_Area" localSheetId="0">'Вариант 1'!$A$1:$BA$27</definedName>
  </definedNames>
  <calcPr fullCalcOnLoad="1"/>
</workbook>
</file>

<file path=xl/sharedStrings.xml><?xml version="1.0" encoding="utf-8"?>
<sst xmlns="http://schemas.openxmlformats.org/spreadsheetml/2006/main" count="79" uniqueCount="61">
  <si>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</si>
  <si>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</si>
  <si>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</si>
  <si>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</si>
  <si>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</si>
  <si>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</si>
  <si>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</si>
  <si>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</si>
  <si>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</si>
  <si>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</si>
  <si>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</si>
  <si>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</si>
  <si>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</si>
  <si>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</si>
  <si>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</si>
  <si>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</si>
  <si>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Итого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</si>
  <si>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</si>
  <si>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</si>
  <si>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</si>
  <si>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</si>
  <si>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</si>
  <si>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А</t>
  </si>
  <si>
    <t>Субсидии по программе "Развитие сферы культуры муниципального образования "Мезенский район" на 2012-2014 годы"</t>
  </si>
  <si>
    <t>Субсидии на содержание контрольно-счетных органов поселений</t>
  </si>
  <si>
    <t>Субсидии на повышение фондов оплаты труда работников муниципальных учреждений культуры на 10 процентов с 1 апреля 2013 года за счет средств областного бюджета</t>
  </si>
  <si>
    <t>Субсидии бюджетам поселений на повышение фондов оплаты труда работников культуры на 10 процентов с 1февраля 2013 года</t>
  </si>
  <si>
    <t>Субсидии на капитальный ремонт  ремонт дворовых территорий многоквартирных домов, проездов к дворовым территориям многоквартирных домов населенных пунктов</t>
  </si>
  <si>
    <t>Субсидии на капитальный ремонт и ремонт автомобильных дорог общего пользования населенных пунктов</t>
  </si>
  <si>
    <t>Субсидии на проведение мероприятий по благоустройству</t>
  </si>
  <si>
    <t xml:space="preserve">Дотации бюджетам поселений на  поддержку мер  по  обеспечению  сбалансиро-ванности                    бюджетов
</t>
  </si>
  <si>
    <t>Дотации на выравнивание бюджетной обеспечен-ности поселений за счет средств районного бюджета</t>
  </si>
  <si>
    <t>Дотации на выравнивание бюджетной обеспечен-ности поселений за счет средств областного бюджета</t>
  </si>
  <si>
    <t>Субсидии на софинанси-рование вопросов местного значения поселений</t>
  </si>
  <si>
    <t>Субсидии на частичное возмещение расходов по предоставлению мер социальной поддержки отдельным категориям квалифицирован-ных специалистов, работающих и проживающих в сельской местности, рабочих поселках</t>
  </si>
  <si>
    <t>Субвенции на осуществление государствен-ных полномочий в сфере админист-ративных правонару-шений</t>
  </si>
  <si>
    <t>"</t>
  </si>
  <si>
    <t>Субсидии на компенсацию расходов на уплату налога на имущество и транспортного налога</t>
  </si>
  <si>
    <t>Субсидии по программе "Развитие территориального общественного самоуправления в Мезенском районе на 2012 - 2014 годы"</t>
  </si>
  <si>
    <t>Субсидии по программе "Энергосбережение и повышение энергетической эффективности в муниципальных учреждениях МО "Мезенский район" на 2010-2014 гг."</t>
  </si>
  <si>
    <t>Субсидии на проведение ремонтов</t>
  </si>
  <si>
    <t xml:space="preserve">Утверждено </t>
  </si>
  <si>
    <t>Утверждено с учетом изменений</t>
  </si>
  <si>
    <t>Субсидия на мероприятия в сфере культуры и искусства, проводимые в рамках государственной программы Архангельской области "Культура Русского Севера" (2013-2015 годы)"</t>
  </si>
  <si>
    <t>Изменения (+;-)</t>
  </si>
  <si>
    <t>Субсидия на реализацию ведомственной целевой программы Архангельской области "Развитие территориального общественного самоуправления Архангельской области на 2013 – 2015 годы"</t>
  </si>
  <si>
    <t>Субсидия на мероприятия по обустройству спортивно-туристического центра "Кибас"</t>
  </si>
  <si>
    <t>Субсидии по программе "Пожарная безопасность в населенных пунктах МО "Мезенский муниципальный район" на 2011-2013 годы"</t>
  </si>
  <si>
    <t>Субсидии на поддержку коммунального хозяйства</t>
  </si>
  <si>
    <t>Субсидии по предупреждению и ликвидации последствий чрезвычайных ситуаций и стихийных бедствий</t>
  </si>
  <si>
    <t xml:space="preserve">                                                                                                                          Распределение межбюджетных трансфертов бюджетам поселений на 2013 год</t>
  </si>
  <si>
    <t>Субсидии на обеспечение мероприятий по переселению граждан из аварийного жилищного фонда с учетом развития малоэтажного жилищного строительства за счет средств, поступивших от государственной корпорации-Фонда содействия реформированию ЖКХ</t>
  </si>
  <si>
    <t>Субсидии мероприятий по переселению граждан из аварийного жилищного фонда с учетом развития малоэтажного жилищного строительства за счет средств областного бюджета</t>
  </si>
  <si>
    <t>Субсидии на реализацию целевой программы "Развитие туризма МО "Мезенский район" на 2013-2015 годы"</t>
  </si>
  <si>
    <t>Субсидия на обустройство пешеходных ледовых переправ</t>
  </si>
  <si>
    <t>Субвенции на 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</si>
  <si>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Субсидии из резервного фонда Правительства Архангельской области</t>
  </si>
  <si>
    <t>Субсидии из резервного фонда муниципального образования "Мезенский муниципальный район"</t>
  </si>
  <si>
    <t>Субсидия на реализацию проектов районного конкурса "Родная сторона"</t>
  </si>
  <si>
    <t>Субвенции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</si>
  <si>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Приложение №6 к решению Собрания депутатов МО "Мезенский муниципальный район" от 18.12.2013 №16                                              "Приложение №10  к решению Собрания депутатов МО "Мезенский муниципальный район" от 13 декабря 2013 года №237"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</si>
</sst>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.0_ ;[Red]\-#,##0.0\ "/>
    <numFmt numFmtId="182" formatCode="#,##0.00_ ;[Red]\-#,##0.00\ "/>
  </numFmts>
  <fonts count="43">
    <font>
      <sz val="10"/>
      <name val="Arial"/>
      <family val="0"/>
    </font>
    <font>
      <b/>
      <sz val="10"/>
      <name val="Arial Cyr"/>
      <family val="2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 quotePrefix="1">
      <alignment horizontal="left"/>
    </xf>
    <xf numFmtId="180" fontId="0" fillId="0" borderId="10" xfId="0" applyNumberForma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182" fontId="0" fillId="0" borderId="10" xfId="0" applyNumberForma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7"/>
  <sheetViews>
    <sheetView tabSelected="1" view="pageBreakPreview" zoomScaleSheetLayoutView="100" zoomScalePageLayoutView="0" workbookViewId="0" topLeftCell="M1">
      <selection activeCell="U1" sqref="U1:W5"/>
    </sheetView>
  </sheetViews>
  <sheetFormatPr defaultColWidth="9.140625" defaultRowHeight="12.75"/>
  <cols>
    <col min="1" max="1" width="16.00390625" style="0" customWidth="1"/>
    <col min="2" max="3" width="12.57421875" style="0" customWidth="1"/>
    <col min="4" max="4" width="12.28125" style="0" customWidth="1"/>
    <col min="5" max="6" width="12.57421875" style="0" customWidth="1"/>
    <col min="7" max="7" width="17.28125" style="0" customWidth="1"/>
    <col min="8" max="10" width="11.7109375" style="0" customWidth="1"/>
    <col min="11" max="11" width="14.00390625" style="0" customWidth="1"/>
    <col min="12" max="12" width="14.7109375" style="0" customWidth="1"/>
    <col min="13" max="13" width="11.7109375" style="0" customWidth="1"/>
    <col min="14" max="14" width="14.7109375" style="0" customWidth="1"/>
    <col min="15" max="15" width="15.7109375" style="0" customWidth="1"/>
    <col min="16" max="16" width="14.421875" style="0" customWidth="1"/>
    <col min="17" max="17" width="12.00390625" style="0" customWidth="1"/>
    <col min="18" max="18" width="11.8515625" style="0" bestFit="1" customWidth="1"/>
    <col min="19" max="21" width="11.8515625" style="0" customWidth="1"/>
    <col min="22" max="25" width="12.7109375" style="0" customWidth="1"/>
    <col min="26" max="29" width="11.8515625" style="0" customWidth="1"/>
    <col min="30" max="30" width="13.7109375" style="0" customWidth="1"/>
    <col min="31" max="31" width="14.28125" style="0" customWidth="1"/>
    <col min="32" max="32" width="14.421875" style="0" customWidth="1"/>
    <col min="33" max="36" width="16.8515625" style="0" customWidth="1"/>
    <col min="37" max="37" width="13.28125" style="0" customWidth="1"/>
    <col min="38" max="38" width="15.57421875" style="0" customWidth="1"/>
    <col min="39" max="40" width="16.8515625" style="0" customWidth="1"/>
    <col min="41" max="43" width="19.28125" style="0" customWidth="1"/>
    <col min="44" max="45" width="16.8515625" style="0" customWidth="1"/>
    <col min="46" max="46" width="14.7109375" style="0" customWidth="1"/>
    <col min="47" max="47" width="14.421875" style="0" customWidth="1"/>
    <col min="48" max="49" width="12.8515625" style="0" customWidth="1"/>
    <col min="50" max="50" width="18.57421875" style="0" customWidth="1"/>
    <col min="51" max="51" width="12.7109375" style="0" customWidth="1"/>
    <col min="52" max="52" width="14.57421875" style="0" customWidth="1"/>
    <col min="53" max="53" width="1.1484375" style="0" customWidth="1"/>
  </cols>
  <sheetData>
    <row r="1" spans="21:51" ht="12.75">
      <c r="U1" s="36" t="s">
        <v>60</v>
      </c>
      <c r="V1" s="37"/>
      <c r="W1" s="37"/>
      <c r="X1" s="2"/>
      <c r="AT1" s="7"/>
      <c r="AV1" s="10"/>
      <c r="AW1" s="10"/>
      <c r="AX1" s="10"/>
      <c r="AY1" s="7"/>
    </row>
    <row r="2" spans="21:51" ht="12.75">
      <c r="U2" s="37"/>
      <c r="V2" s="37"/>
      <c r="W2" s="37"/>
      <c r="X2" s="2"/>
      <c r="AT2" s="7"/>
      <c r="AV2" s="10"/>
      <c r="AW2" s="10"/>
      <c r="AX2" s="10"/>
      <c r="AY2" s="7"/>
    </row>
    <row r="3" spans="21:51" ht="12.75">
      <c r="U3" s="37"/>
      <c r="V3" s="37"/>
      <c r="W3" s="37"/>
      <c r="X3" s="2"/>
      <c r="AT3" s="7"/>
      <c r="AV3" s="10"/>
      <c r="AW3" s="10"/>
      <c r="AX3" s="10"/>
      <c r="AY3" s="7"/>
    </row>
    <row r="4" spans="21:51" ht="12.75">
      <c r="U4" s="37"/>
      <c r="V4" s="37"/>
      <c r="W4" s="37"/>
      <c r="X4" s="13"/>
      <c r="AT4" s="7"/>
      <c r="AV4" s="10"/>
      <c r="AW4" s="10"/>
      <c r="AX4" s="10"/>
      <c r="AY4" s="7"/>
    </row>
    <row r="5" spans="21:52" ht="45" customHeight="1">
      <c r="U5" s="37"/>
      <c r="V5" s="37"/>
      <c r="W5" s="37"/>
      <c r="AT5" s="7"/>
      <c r="AV5" s="10"/>
      <c r="AW5" s="10"/>
      <c r="AX5" s="10"/>
      <c r="AY5" s="7"/>
      <c r="AZ5" s="2"/>
    </row>
    <row r="7" spans="1:52" ht="15.75">
      <c r="A7" s="28" t="s">
        <v>50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2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AT8" s="1"/>
      <c r="AU8" s="1"/>
      <c r="AV8" s="1"/>
      <c r="AW8" s="1"/>
      <c r="AX8" s="1"/>
      <c r="AY8" s="1"/>
      <c r="AZ8" s="1"/>
    </row>
    <row r="9" ht="12.75">
      <c r="AZ9" s="2" t="s">
        <v>17</v>
      </c>
    </row>
    <row r="10" spans="1:52" ht="66" customHeight="1">
      <c r="A10" s="20" t="s">
        <v>0</v>
      </c>
      <c r="B10" s="22" t="s">
        <v>31</v>
      </c>
      <c r="C10" s="22" t="s">
        <v>32</v>
      </c>
      <c r="D10" s="26" t="s">
        <v>30</v>
      </c>
      <c r="E10" s="29" t="s">
        <v>19</v>
      </c>
      <c r="F10" s="20" t="s">
        <v>33</v>
      </c>
      <c r="G10" s="20" t="s">
        <v>34</v>
      </c>
      <c r="H10" s="26" t="s">
        <v>23</v>
      </c>
      <c r="I10" s="34"/>
      <c r="J10" s="35"/>
      <c r="K10" s="26" t="s">
        <v>26</v>
      </c>
      <c r="L10" s="26" t="s">
        <v>25</v>
      </c>
      <c r="M10" s="34"/>
      <c r="N10" s="35"/>
      <c r="O10" s="20" t="s">
        <v>27</v>
      </c>
      <c r="P10" s="26" t="s">
        <v>28</v>
      </c>
      <c r="Q10" s="23" t="s">
        <v>24</v>
      </c>
      <c r="R10" s="31" t="s">
        <v>29</v>
      </c>
      <c r="S10" s="32"/>
      <c r="T10" s="33"/>
      <c r="U10" s="24" t="s">
        <v>38</v>
      </c>
      <c r="V10" s="31" t="s">
        <v>39</v>
      </c>
      <c r="W10" s="32"/>
      <c r="X10" s="33"/>
      <c r="Y10" s="24" t="s">
        <v>40</v>
      </c>
      <c r="Z10" s="31" t="s">
        <v>37</v>
      </c>
      <c r="AA10" s="32"/>
      <c r="AB10" s="33"/>
      <c r="AC10" s="24" t="s">
        <v>58</v>
      </c>
      <c r="AD10" s="38" t="s">
        <v>43</v>
      </c>
      <c r="AE10" s="39"/>
      <c r="AF10" s="40"/>
      <c r="AG10" s="23" t="s">
        <v>45</v>
      </c>
      <c r="AH10" s="23" t="s">
        <v>46</v>
      </c>
      <c r="AI10" s="23" t="s">
        <v>56</v>
      </c>
      <c r="AJ10" s="24" t="s">
        <v>47</v>
      </c>
      <c r="AK10" s="31" t="s">
        <v>48</v>
      </c>
      <c r="AL10" s="32"/>
      <c r="AM10" s="33"/>
      <c r="AN10" s="24" t="s">
        <v>49</v>
      </c>
      <c r="AO10" s="23" t="s">
        <v>51</v>
      </c>
      <c r="AP10" s="23" t="s">
        <v>52</v>
      </c>
      <c r="AQ10" s="23" t="s">
        <v>53</v>
      </c>
      <c r="AR10" s="23" t="s">
        <v>54</v>
      </c>
      <c r="AS10" s="17"/>
      <c r="AT10" s="29" t="s">
        <v>18</v>
      </c>
      <c r="AU10" s="18" t="s">
        <v>21</v>
      </c>
      <c r="AV10" s="20" t="s">
        <v>35</v>
      </c>
      <c r="AW10" s="20" t="s">
        <v>59</v>
      </c>
      <c r="AX10" s="20" t="s">
        <v>55</v>
      </c>
      <c r="AY10" s="29" t="s">
        <v>20</v>
      </c>
      <c r="AZ10" s="29" t="s">
        <v>15</v>
      </c>
    </row>
    <row r="11" spans="1:52" ht="165" customHeight="1">
      <c r="A11" s="21"/>
      <c r="B11" s="22"/>
      <c r="C11" s="22"/>
      <c r="D11" s="27"/>
      <c r="E11" s="30"/>
      <c r="F11" s="21"/>
      <c r="G11" s="21"/>
      <c r="H11" s="9" t="s">
        <v>41</v>
      </c>
      <c r="I11" s="9" t="s">
        <v>44</v>
      </c>
      <c r="J11" s="9" t="s">
        <v>42</v>
      </c>
      <c r="K11" s="27"/>
      <c r="L11" s="9" t="s">
        <v>41</v>
      </c>
      <c r="M11" s="9" t="s">
        <v>44</v>
      </c>
      <c r="N11" s="9" t="s">
        <v>42</v>
      </c>
      <c r="O11" s="21"/>
      <c r="P11" s="27"/>
      <c r="Q11" s="19"/>
      <c r="R11" s="9" t="s">
        <v>41</v>
      </c>
      <c r="S11" s="9" t="s">
        <v>44</v>
      </c>
      <c r="T11" s="9" t="s">
        <v>42</v>
      </c>
      <c r="U11" s="25"/>
      <c r="V11" s="9" t="s">
        <v>41</v>
      </c>
      <c r="W11" s="9" t="s">
        <v>44</v>
      </c>
      <c r="X11" s="9" t="s">
        <v>42</v>
      </c>
      <c r="Y11" s="25"/>
      <c r="Z11" s="9" t="s">
        <v>41</v>
      </c>
      <c r="AA11" s="9" t="s">
        <v>44</v>
      </c>
      <c r="AB11" s="9" t="s">
        <v>42</v>
      </c>
      <c r="AC11" s="19"/>
      <c r="AD11" s="9" t="s">
        <v>41</v>
      </c>
      <c r="AE11" s="9" t="s">
        <v>44</v>
      </c>
      <c r="AF11" s="9" t="s">
        <v>42</v>
      </c>
      <c r="AG11" s="19"/>
      <c r="AH11" s="19"/>
      <c r="AI11" s="19"/>
      <c r="AJ11" s="25"/>
      <c r="AK11" s="9" t="s">
        <v>41</v>
      </c>
      <c r="AL11" s="9" t="s">
        <v>44</v>
      </c>
      <c r="AM11" s="9" t="s">
        <v>42</v>
      </c>
      <c r="AN11" s="25"/>
      <c r="AO11" s="19"/>
      <c r="AP11" s="19"/>
      <c r="AQ11" s="19"/>
      <c r="AR11" s="19"/>
      <c r="AS11" s="8" t="s">
        <v>57</v>
      </c>
      <c r="AT11" s="30"/>
      <c r="AU11" s="19"/>
      <c r="AV11" s="21"/>
      <c r="AW11" s="19"/>
      <c r="AX11" s="19"/>
      <c r="AY11" s="30"/>
      <c r="AZ11" s="30"/>
    </row>
    <row r="12" spans="1:52" ht="12.75">
      <c r="A12" s="8" t="s">
        <v>22</v>
      </c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/>
      <c r="J12" s="9"/>
      <c r="K12" s="9">
        <v>10</v>
      </c>
      <c r="L12" s="9">
        <v>11</v>
      </c>
      <c r="M12" s="9">
        <v>12</v>
      </c>
      <c r="N12" s="9">
        <v>13</v>
      </c>
      <c r="O12" s="9">
        <v>14</v>
      </c>
      <c r="P12" s="9">
        <v>15</v>
      </c>
      <c r="Q12" s="9">
        <v>16</v>
      </c>
      <c r="R12" s="9">
        <v>17</v>
      </c>
      <c r="S12" s="9">
        <v>18</v>
      </c>
      <c r="T12" s="9">
        <v>19</v>
      </c>
      <c r="U12" s="9">
        <v>20</v>
      </c>
      <c r="V12" s="9">
        <v>21</v>
      </c>
      <c r="W12" s="9">
        <v>22</v>
      </c>
      <c r="X12" s="9">
        <v>23</v>
      </c>
      <c r="Y12" s="9">
        <v>24</v>
      </c>
      <c r="Z12" s="9">
        <v>25</v>
      </c>
      <c r="AA12" s="9">
        <v>26</v>
      </c>
      <c r="AB12" s="9">
        <v>27</v>
      </c>
      <c r="AC12" s="9">
        <v>28</v>
      </c>
      <c r="AD12" s="9">
        <v>29</v>
      </c>
      <c r="AE12" s="9"/>
      <c r="AF12" s="9"/>
      <c r="AG12" s="9">
        <v>30</v>
      </c>
      <c r="AH12" s="9">
        <v>31</v>
      </c>
      <c r="AI12" s="9">
        <v>32</v>
      </c>
      <c r="AJ12" s="9">
        <v>33</v>
      </c>
      <c r="AK12" s="9">
        <v>34</v>
      </c>
      <c r="AL12" s="9">
        <v>35</v>
      </c>
      <c r="AM12" s="9">
        <v>36</v>
      </c>
      <c r="AN12" s="9">
        <v>37</v>
      </c>
      <c r="AO12" s="9">
        <v>38</v>
      </c>
      <c r="AP12" s="9">
        <v>39</v>
      </c>
      <c r="AQ12" s="9">
        <v>40</v>
      </c>
      <c r="AR12" s="9">
        <v>41</v>
      </c>
      <c r="AS12" s="9">
        <v>42</v>
      </c>
      <c r="AT12" s="9">
        <v>43</v>
      </c>
      <c r="AU12" s="9">
        <v>44</v>
      </c>
      <c r="AV12" s="9">
        <v>45</v>
      </c>
      <c r="AW12" s="9">
        <v>46</v>
      </c>
      <c r="AX12" s="9">
        <v>47</v>
      </c>
      <c r="AY12" s="9">
        <v>48</v>
      </c>
      <c r="AZ12" s="9">
        <v>49</v>
      </c>
    </row>
    <row r="13" spans="1:52" ht="15" customHeight="1">
      <c r="A13" s="3" t="s">
        <v>1</v>
      </c>
      <c r="B13" s="11"/>
      <c r="C13" s="11"/>
      <c r="D13" s="11">
        <v>255000</v>
      </c>
      <c r="E13" s="12">
        <f>SUM(B13:D13)</f>
        <v>255000</v>
      </c>
      <c r="F13" s="4">
        <v>935270</v>
      </c>
      <c r="G13" s="11">
        <v>3606</v>
      </c>
      <c r="H13" s="14">
        <v>9000</v>
      </c>
      <c r="I13" s="14"/>
      <c r="J13" s="14">
        <f>SUM(H13:I13)</f>
        <v>9000</v>
      </c>
      <c r="K13" s="11">
        <v>33295</v>
      </c>
      <c r="L13" s="11">
        <v>376500</v>
      </c>
      <c r="M13" s="11">
        <f>85527+161085</f>
        <v>246612</v>
      </c>
      <c r="N13" s="11">
        <f>SUM(L13:M13)</f>
        <v>623112</v>
      </c>
      <c r="O13" s="11">
        <v>797400</v>
      </c>
      <c r="P13" s="11">
        <v>3988740</v>
      </c>
      <c r="Q13" s="11">
        <v>46400</v>
      </c>
      <c r="R13" s="11">
        <v>34000</v>
      </c>
      <c r="S13" s="11"/>
      <c r="T13" s="11">
        <f>SUM(R13:S13)</f>
        <v>34000</v>
      </c>
      <c r="U13" s="11">
        <v>61000</v>
      </c>
      <c r="V13" s="11"/>
      <c r="W13" s="11"/>
      <c r="X13" s="11">
        <f>SUM(V13:W13)</f>
        <v>0</v>
      </c>
      <c r="Y13" s="11"/>
      <c r="Z13" s="11">
        <v>15806.33</v>
      </c>
      <c r="AA13" s="14">
        <v>2671</v>
      </c>
      <c r="AB13" s="14">
        <f>SUM(Z13:AA13)</f>
        <v>18477.33</v>
      </c>
      <c r="AC13" s="11">
        <v>112000</v>
      </c>
      <c r="AD13" s="14"/>
      <c r="AE13" s="14"/>
      <c r="AF13" s="14">
        <f>SUM(AD13:AE13)</f>
        <v>0</v>
      </c>
      <c r="AG13" s="11">
        <v>156200</v>
      </c>
      <c r="AH13" s="11">
        <v>160000</v>
      </c>
      <c r="AI13" s="11"/>
      <c r="AJ13" s="11"/>
      <c r="AK13" s="11">
        <v>73000</v>
      </c>
      <c r="AL13" s="11">
        <v>40000</v>
      </c>
      <c r="AM13" s="11">
        <f>AL13+AK13</f>
        <v>113000</v>
      </c>
      <c r="AN13" s="11">
        <v>11800</v>
      </c>
      <c r="AO13" s="14">
        <v>31095712</v>
      </c>
      <c r="AP13" s="14">
        <v>4369288</v>
      </c>
      <c r="AQ13" s="14"/>
      <c r="AR13" s="14"/>
      <c r="AS13" s="14"/>
      <c r="AT13" s="16">
        <f>F13+G13+J13+K13+N13+O13+P13+Q13+T13+U13+X13+Y13+AB13+AC13+AF13+AG13+AH13+AJ13+AN13+AO13+AP13+AQ13+AR13+AM13+AI13+AS13</f>
        <v>42568300.33</v>
      </c>
      <c r="AU13" s="11"/>
      <c r="AV13" s="11">
        <v>75000</v>
      </c>
      <c r="AW13" s="11">
        <v>349600</v>
      </c>
      <c r="AX13" s="11">
        <v>3105400</v>
      </c>
      <c r="AY13" s="6">
        <f>SUM(AU13:AX13)</f>
        <v>3530000</v>
      </c>
      <c r="AZ13" s="16">
        <f aca="true" t="shared" si="0" ref="AZ13:AZ26">SUM(E13+AT13+AY13)</f>
        <v>46353300.33</v>
      </c>
    </row>
    <row r="14" spans="1:52" ht="15" customHeight="1">
      <c r="A14" s="3" t="s">
        <v>2</v>
      </c>
      <c r="B14" s="11">
        <v>2308110</v>
      </c>
      <c r="C14" s="11">
        <v>1702890</v>
      </c>
      <c r="D14" s="11">
        <v>751587</v>
      </c>
      <c r="E14" s="12">
        <f aca="true" t="shared" si="1" ref="E14:E26">SUM(B14:D14)</f>
        <v>4762587</v>
      </c>
      <c r="F14" s="4">
        <v>6463840</v>
      </c>
      <c r="G14" s="11">
        <v>24175</v>
      </c>
      <c r="H14" s="14">
        <v>108000</v>
      </c>
      <c r="I14" s="14"/>
      <c r="J14" s="14">
        <f aca="true" t="shared" si="2" ref="J14:J26">SUM(H14:I14)</f>
        <v>108000</v>
      </c>
      <c r="K14" s="11">
        <v>67728</v>
      </c>
      <c r="L14" s="11">
        <v>701800</v>
      </c>
      <c r="M14" s="11">
        <f>178000+280000+235000</f>
        <v>693000</v>
      </c>
      <c r="N14" s="11">
        <f aca="true" t="shared" si="3" ref="N14:N26">SUM(L14:M14)</f>
        <v>1394800</v>
      </c>
      <c r="O14" s="11">
        <v>1196100</v>
      </c>
      <c r="P14" s="11">
        <v>2659160</v>
      </c>
      <c r="Q14" s="11">
        <v>46400</v>
      </c>
      <c r="R14" s="11"/>
      <c r="S14" s="11"/>
      <c r="T14" s="11">
        <f aca="true" t="shared" si="4" ref="T14:T27">SUM(R14:S14)</f>
        <v>0</v>
      </c>
      <c r="U14" s="11">
        <v>20000</v>
      </c>
      <c r="V14" s="11"/>
      <c r="W14" s="11"/>
      <c r="X14" s="11">
        <f aca="true" t="shared" si="5" ref="X14:X26">SUM(V14:W14)</f>
        <v>0</v>
      </c>
      <c r="Y14" s="11"/>
      <c r="Z14" s="11">
        <v>38484</v>
      </c>
      <c r="AA14" s="14">
        <v>19218</v>
      </c>
      <c r="AB14" s="14">
        <f aca="true" t="shared" si="6" ref="AB14:AB26">SUM(Z14:AA14)</f>
        <v>57702</v>
      </c>
      <c r="AC14" s="11">
        <v>81770</v>
      </c>
      <c r="AD14" s="14"/>
      <c r="AE14" s="14"/>
      <c r="AF14" s="14">
        <f aca="true" t="shared" si="7" ref="AF14:AF26">SUM(AD14:AE14)</f>
        <v>0</v>
      </c>
      <c r="AG14" s="11">
        <v>66600</v>
      </c>
      <c r="AH14" s="11"/>
      <c r="AI14" s="11"/>
      <c r="AJ14" s="11"/>
      <c r="AK14" s="11">
        <v>40000</v>
      </c>
      <c r="AL14" s="11"/>
      <c r="AM14" s="11">
        <f aca="true" t="shared" si="8" ref="AM14:AM26">AL14+AK14</f>
        <v>40000</v>
      </c>
      <c r="AN14" s="11"/>
      <c r="AO14" s="14">
        <v>32961458.08</v>
      </c>
      <c r="AP14" s="14">
        <v>4631445.75</v>
      </c>
      <c r="AQ14" s="14"/>
      <c r="AR14" s="11">
        <v>20000</v>
      </c>
      <c r="AS14" s="11">
        <v>80000</v>
      </c>
      <c r="AT14" s="16">
        <f aca="true" t="shared" si="9" ref="AT14:AT26">F14+G14+J14+K14+N14+O14+P14+Q14+T14+U14+X14+Y14+AB14+AC14+AF14+AG14+AH14+AJ14+AN14+AO14+AP14+AQ14+AR14+AM14+AI14+AS14</f>
        <v>49919178.83</v>
      </c>
      <c r="AU14" s="11">
        <v>303900</v>
      </c>
      <c r="AV14" s="11">
        <v>75000</v>
      </c>
      <c r="AW14" s="11"/>
      <c r="AX14" s="11"/>
      <c r="AY14" s="6">
        <f aca="true" t="shared" si="10" ref="AY14:AY26">SUM(AU14:AX14)</f>
        <v>378900</v>
      </c>
      <c r="AZ14" s="16">
        <f t="shared" si="0"/>
        <v>55060665.83</v>
      </c>
    </row>
    <row r="15" spans="1:52" ht="15" customHeight="1">
      <c r="A15" s="3" t="s">
        <v>3</v>
      </c>
      <c r="B15" s="11">
        <v>229550</v>
      </c>
      <c r="C15" s="11">
        <v>169350</v>
      </c>
      <c r="D15" s="11">
        <v>204013</v>
      </c>
      <c r="E15" s="12">
        <f t="shared" si="1"/>
        <v>602913</v>
      </c>
      <c r="F15" s="4">
        <v>4858480</v>
      </c>
      <c r="G15" s="11">
        <v>12406</v>
      </c>
      <c r="H15" s="14">
        <v>118700</v>
      </c>
      <c r="I15" s="14"/>
      <c r="J15" s="14">
        <f t="shared" si="2"/>
        <v>118700</v>
      </c>
      <c r="K15" s="11">
        <v>58630</v>
      </c>
      <c r="L15" s="11">
        <v>817400</v>
      </c>
      <c r="M15" s="11">
        <f>115000+190000+752480</f>
        <v>1057480</v>
      </c>
      <c r="N15" s="11">
        <f t="shared" si="3"/>
        <v>1874880</v>
      </c>
      <c r="O15" s="11"/>
      <c r="P15" s="11"/>
      <c r="Q15" s="11">
        <v>46400</v>
      </c>
      <c r="R15" s="11">
        <v>40000</v>
      </c>
      <c r="S15" s="11"/>
      <c r="T15" s="11">
        <f t="shared" si="4"/>
        <v>40000</v>
      </c>
      <c r="U15" s="11">
        <v>12000</v>
      </c>
      <c r="V15" s="11"/>
      <c r="W15" s="11"/>
      <c r="X15" s="11">
        <f t="shared" si="5"/>
        <v>0</v>
      </c>
      <c r="Y15" s="11">
        <v>26000</v>
      </c>
      <c r="Z15" s="11">
        <v>165399.5</v>
      </c>
      <c r="AA15" s="14">
        <v>82281</v>
      </c>
      <c r="AB15" s="14">
        <f t="shared" si="6"/>
        <v>247680.5</v>
      </c>
      <c r="AC15" s="11">
        <v>45000</v>
      </c>
      <c r="AD15" s="14">
        <v>13700</v>
      </c>
      <c r="AE15" s="14"/>
      <c r="AF15" s="14">
        <f t="shared" si="7"/>
        <v>13700</v>
      </c>
      <c r="AG15" s="11">
        <v>13700</v>
      </c>
      <c r="AH15" s="11"/>
      <c r="AI15" s="11"/>
      <c r="AJ15" s="11"/>
      <c r="AK15" s="11"/>
      <c r="AL15" s="11"/>
      <c r="AM15" s="11">
        <f t="shared" si="8"/>
        <v>0</v>
      </c>
      <c r="AN15" s="11"/>
      <c r="AO15" s="11"/>
      <c r="AP15" s="11"/>
      <c r="AQ15" s="11">
        <v>30000</v>
      </c>
      <c r="AR15" s="11">
        <v>10000</v>
      </c>
      <c r="AS15" s="11"/>
      <c r="AT15" s="16">
        <f t="shared" si="9"/>
        <v>7407576.5</v>
      </c>
      <c r="AU15" s="11">
        <v>76700</v>
      </c>
      <c r="AV15" s="11">
        <v>62500</v>
      </c>
      <c r="AW15" s="11"/>
      <c r="AX15" s="11"/>
      <c r="AY15" s="6">
        <f t="shared" si="10"/>
        <v>139200</v>
      </c>
      <c r="AZ15" s="16">
        <f t="shared" si="0"/>
        <v>8149689.5</v>
      </c>
    </row>
    <row r="16" spans="1:52" ht="15" customHeight="1">
      <c r="A16" s="3" t="s">
        <v>4</v>
      </c>
      <c r="B16" s="11">
        <v>105130</v>
      </c>
      <c r="C16" s="11">
        <v>77570</v>
      </c>
      <c r="D16" s="11">
        <v>102000</v>
      </c>
      <c r="E16" s="12">
        <f t="shared" si="1"/>
        <v>284700</v>
      </c>
      <c r="F16" s="4">
        <v>2671620</v>
      </c>
      <c r="G16" s="11">
        <v>5873</v>
      </c>
      <c r="H16" s="14">
        <v>12000</v>
      </c>
      <c r="I16" s="14"/>
      <c r="J16" s="14">
        <f t="shared" si="2"/>
        <v>12000</v>
      </c>
      <c r="K16" s="11">
        <v>24950</v>
      </c>
      <c r="L16" s="11">
        <v>274300</v>
      </c>
      <c r="M16" s="11">
        <f>110000+195214</f>
        <v>305214</v>
      </c>
      <c r="N16" s="11">
        <f t="shared" si="3"/>
        <v>579514</v>
      </c>
      <c r="O16" s="11"/>
      <c r="P16" s="11"/>
      <c r="Q16" s="11">
        <v>46400</v>
      </c>
      <c r="R16" s="11"/>
      <c r="S16" s="11"/>
      <c r="T16" s="11">
        <f t="shared" si="4"/>
        <v>0</v>
      </c>
      <c r="U16" s="11"/>
      <c r="V16" s="11"/>
      <c r="W16" s="11"/>
      <c r="X16" s="11">
        <f t="shared" si="5"/>
        <v>0</v>
      </c>
      <c r="Y16" s="11"/>
      <c r="Z16" s="11">
        <v>7679</v>
      </c>
      <c r="AA16" s="14">
        <v>3783</v>
      </c>
      <c r="AB16" s="14">
        <f t="shared" si="6"/>
        <v>11462</v>
      </c>
      <c r="AC16" s="11"/>
      <c r="AD16" s="14"/>
      <c r="AE16" s="14"/>
      <c r="AF16" s="14">
        <f t="shared" si="7"/>
        <v>0</v>
      </c>
      <c r="AG16" s="11"/>
      <c r="AH16" s="11"/>
      <c r="AI16" s="11"/>
      <c r="AJ16" s="11">
        <v>20000</v>
      </c>
      <c r="AK16" s="11"/>
      <c r="AL16" s="11"/>
      <c r="AM16" s="11">
        <f t="shared" si="8"/>
        <v>0</v>
      </c>
      <c r="AN16" s="11"/>
      <c r="AO16" s="11"/>
      <c r="AP16" s="11"/>
      <c r="AQ16" s="11"/>
      <c r="AR16" s="11">
        <v>10000</v>
      </c>
      <c r="AS16" s="11"/>
      <c r="AT16" s="16">
        <f t="shared" si="9"/>
        <v>3381819</v>
      </c>
      <c r="AU16" s="11">
        <v>76700</v>
      </c>
      <c r="AV16" s="11">
        <v>62500</v>
      </c>
      <c r="AW16" s="11"/>
      <c r="AX16" s="11"/>
      <c r="AY16" s="6">
        <f t="shared" si="10"/>
        <v>139200</v>
      </c>
      <c r="AZ16" s="16">
        <f t="shared" si="0"/>
        <v>3805719</v>
      </c>
    </row>
    <row r="17" spans="1:52" ht="15" customHeight="1">
      <c r="A17" s="3" t="s">
        <v>5</v>
      </c>
      <c r="B17" s="11">
        <v>41370</v>
      </c>
      <c r="C17" s="11">
        <v>30530</v>
      </c>
      <c r="D17" s="11"/>
      <c r="E17" s="12">
        <f t="shared" si="1"/>
        <v>71900</v>
      </c>
      <c r="F17" s="4">
        <v>2940030</v>
      </c>
      <c r="G17" s="11"/>
      <c r="H17" s="14"/>
      <c r="I17" s="14"/>
      <c r="J17" s="14">
        <f t="shared" si="2"/>
        <v>0</v>
      </c>
      <c r="K17" s="11">
        <v>0</v>
      </c>
      <c r="L17" s="11">
        <v>0</v>
      </c>
      <c r="M17" s="11"/>
      <c r="N17" s="11">
        <f t="shared" si="3"/>
        <v>0</v>
      </c>
      <c r="O17" s="11"/>
      <c r="P17" s="11"/>
      <c r="Q17" s="11">
        <v>46400</v>
      </c>
      <c r="R17" s="11"/>
      <c r="S17" s="11"/>
      <c r="T17" s="11">
        <f t="shared" si="4"/>
        <v>0</v>
      </c>
      <c r="U17" s="11">
        <v>32000</v>
      </c>
      <c r="V17" s="11"/>
      <c r="W17" s="11"/>
      <c r="X17" s="11">
        <f t="shared" si="5"/>
        <v>0</v>
      </c>
      <c r="Y17" s="11"/>
      <c r="Z17" s="11">
        <v>3830.5</v>
      </c>
      <c r="AA17" s="14">
        <v>1915</v>
      </c>
      <c r="AB17" s="14">
        <f t="shared" si="6"/>
        <v>5745.5</v>
      </c>
      <c r="AC17" s="11"/>
      <c r="AD17" s="14"/>
      <c r="AE17" s="14"/>
      <c r="AF17" s="14">
        <f t="shared" si="7"/>
        <v>0</v>
      </c>
      <c r="AG17" s="11">
        <v>108000</v>
      </c>
      <c r="AH17" s="11"/>
      <c r="AI17" s="11"/>
      <c r="AJ17" s="11"/>
      <c r="AK17" s="11"/>
      <c r="AL17" s="11"/>
      <c r="AM17" s="11">
        <f t="shared" si="8"/>
        <v>0</v>
      </c>
      <c r="AN17" s="11"/>
      <c r="AO17" s="11"/>
      <c r="AP17" s="11"/>
      <c r="AQ17" s="11"/>
      <c r="AR17" s="11"/>
      <c r="AS17" s="11"/>
      <c r="AT17" s="16">
        <f t="shared" si="9"/>
        <v>3132175.5</v>
      </c>
      <c r="AU17" s="11">
        <v>76700</v>
      </c>
      <c r="AV17" s="11">
        <v>62500</v>
      </c>
      <c r="AW17" s="11"/>
      <c r="AX17" s="11"/>
      <c r="AY17" s="6">
        <f t="shared" si="10"/>
        <v>139200</v>
      </c>
      <c r="AZ17" s="16">
        <f t="shared" si="0"/>
        <v>3343275.5</v>
      </c>
    </row>
    <row r="18" spans="1:52" ht="15" customHeight="1">
      <c r="A18" s="3" t="s">
        <v>6</v>
      </c>
      <c r="B18" s="11">
        <v>190990</v>
      </c>
      <c r="C18" s="11">
        <v>140910</v>
      </c>
      <c r="D18" s="11">
        <v>102000</v>
      </c>
      <c r="E18" s="12">
        <f t="shared" si="1"/>
        <v>433900</v>
      </c>
      <c r="F18" s="4">
        <v>3741670</v>
      </c>
      <c r="G18" s="11">
        <v>13190</v>
      </c>
      <c r="H18" s="14">
        <v>86550</v>
      </c>
      <c r="I18" s="14"/>
      <c r="J18" s="14">
        <f t="shared" si="2"/>
        <v>86550</v>
      </c>
      <c r="K18" s="11">
        <v>45399</v>
      </c>
      <c r="L18" s="11">
        <v>353800</v>
      </c>
      <c r="M18" s="11">
        <f>36200+38000+214660</f>
        <v>288860</v>
      </c>
      <c r="N18" s="11">
        <f t="shared" si="3"/>
        <v>642660</v>
      </c>
      <c r="O18" s="11"/>
      <c r="P18" s="11"/>
      <c r="Q18" s="11">
        <v>46400</v>
      </c>
      <c r="R18" s="11">
        <v>50000</v>
      </c>
      <c r="S18" s="11"/>
      <c r="T18" s="11">
        <f t="shared" si="4"/>
        <v>50000</v>
      </c>
      <c r="U18" s="11">
        <v>10000</v>
      </c>
      <c r="V18" s="11"/>
      <c r="W18" s="11"/>
      <c r="X18" s="11">
        <f t="shared" si="5"/>
        <v>0</v>
      </c>
      <c r="Y18" s="11"/>
      <c r="Z18" s="11">
        <v>10255.5</v>
      </c>
      <c r="AA18" s="14">
        <v>5134</v>
      </c>
      <c r="AB18" s="14">
        <f t="shared" si="6"/>
        <v>15389.5</v>
      </c>
      <c r="AC18" s="11"/>
      <c r="AD18" s="14">
        <v>20550</v>
      </c>
      <c r="AE18" s="14"/>
      <c r="AF18" s="14">
        <f t="shared" si="7"/>
        <v>20550</v>
      </c>
      <c r="AG18" s="11">
        <v>50000</v>
      </c>
      <c r="AH18" s="11"/>
      <c r="AI18" s="11">
        <v>100000</v>
      </c>
      <c r="AJ18" s="11"/>
      <c r="AK18" s="11"/>
      <c r="AL18" s="11"/>
      <c r="AM18" s="11">
        <f t="shared" si="8"/>
        <v>0</v>
      </c>
      <c r="AN18" s="11"/>
      <c r="AO18" s="11"/>
      <c r="AP18" s="11"/>
      <c r="AQ18" s="11"/>
      <c r="AR18" s="11"/>
      <c r="AS18" s="11"/>
      <c r="AT18" s="16">
        <f t="shared" si="9"/>
        <v>4821808.5</v>
      </c>
      <c r="AU18" s="11">
        <v>76700</v>
      </c>
      <c r="AV18" s="11">
        <v>62500</v>
      </c>
      <c r="AW18" s="11"/>
      <c r="AX18" s="11"/>
      <c r="AY18" s="6">
        <f t="shared" si="10"/>
        <v>139200</v>
      </c>
      <c r="AZ18" s="16">
        <f t="shared" si="0"/>
        <v>5394908.5</v>
      </c>
    </row>
    <row r="19" spans="1:52" ht="15" customHeight="1">
      <c r="A19" s="3" t="s">
        <v>7</v>
      </c>
      <c r="B19" s="11">
        <v>193460</v>
      </c>
      <c r="C19" s="11">
        <v>142740</v>
      </c>
      <c r="D19" s="11">
        <v>102000</v>
      </c>
      <c r="E19" s="12">
        <f t="shared" si="1"/>
        <v>438200</v>
      </c>
      <c r="F19" s="4">
        <v>2081250</v>
      </c>
      <c r="G19" s="11">
        <v>5785</v>
      </c>
      <c r="H19" s="14">
        <v>34250</v>
      </c>
      <c r="I19" s="14"/>
      <c r="J19" s="14">
        <f t="shared" si="2"/>
        <v>34250</v>
      </c>
      <c r="K19" s="11">
        <v>17842</v>
      </c>
      <c r="L19" s="11">
        <v>184600</v>
      </c>
      <c r="M19" s="11">
        <f>86000+29434</f>
        <v>115434</v>
      </c>
      <c r="N19" s="11">
        <f t="shared" si="3"/>
        <v>300034</v>
      </c>
      <c r="O19" s="11"/>
      <c r="P19" s="11"/>
      <c r="Q19" s="11">
        <v>46400</v>
      </c>
      <c r="R19" s="11"/>
      <c r="S19" s="11"/>
      <c r="T19" s="11">
        <f t="shared" si="4"/>
        <v>0</v>
      </c>
      <c r="U19" s="11">
        <v>5000</v>
      </c>
      <c r="V19" s="11">
        <v>63000</v>
      </c>
      <c r="W19" s="11"/>
      <c r="X19" s="11">
        <f t="shared" si="5"/>
        <v>63000</v>
      </c>
      <c r="Y19" s="11"/>
      <c r="Z19" s="11"/>
      <c r="AA19" s="14">
        <v>202</v>
      </c>
      <c r="AB19" s="14">
        <f t="shared" si="6"/>
        <v>202</v>
      </c>
      <c r="AC19" s="11"/>
      <c r="AD19" s="14">
        <v>31250</v>
      </c>
      <c r="AE19" s="14"/>
      <c r="AF19" s="14">
        <f t="shared" si="7"/>
        <v>31250</v>
      </c>
      <c r="AG19" s="11">
        <v>20000</v>
      </c>
      <c r="AH19" s="11"/>
      <c r="AI19" s="11"/>
      <c r="AJ19" s="11"/>
      <c r="AK19" s="11"/>
      <c r="AL19" s="11"/>
      <c r="AM19" s="11">
        <f t="shared" si="8"/>
        <v>0</v>
      </c>
      <c r="AN19" s="11"/>
      <c r="AO19" s="11"/>
      <c r="AP19" s="11"/>
      <c r="AQ19" s="11"/>
      <c r="AR19" s="11"/>
      <c r="AS19" s="11"/>
      <c r="AT19" s="16">
        <f t="shared" si="9"/>
        <v>2605013</v>
      </c>
      <c r="AU19" s="11">
        <v>76700</v>
      </c>
      <c r="AV19" s="11">
        <v>62500</v>
      </c>
      <c r="AW19" s="11"/>
      <c r="AX19" s="11"/>
      <c r="AY19" s="6">
        <f t="shared" si="10"/>
        <v>139200</v>
      </c>
      <c r="AZ19" s="16">
        <f t="shared" si="0"/>
        <v>3182413</v>
      </c>
    </row>
    <row r="20" spans="1:52" ht="15" customHeight="1">
      <c r="A20" s="3" t="s">
        <v>8</v>
      </c>
      <c r="B20" s="11">
        <v>100010</v>
      </c>
      <c r="C20" s="11">
        <v>73790</v>
      </c>
      <c r="D20" s="11"/>
      <c r="E20" s="12">
        <f t="shared" si="1"/>
        <v>173800</v>
      </c>
      <c r="F20" s="4">
        <v>1891370</v>
      </c>
      <c r="G20" s="11"/>
      <c r="H20" s="14">
        <v>29500</v>
      </c>
      <c r="I20" s="14"/>
      <c r="J20" s="14">
        <f t="shared" si="2"/>
        <v>29500</v>
      </c>
      <c r="K20" s="11">
        <v>0</v>
      </c>
      <c r="L20" s="11">
        <v>0</v>
      </c>
      <c r="M20" s="11"/>
      <c r="N20" s="11">
        <f t="shared" si="3"/>
        <v>0</v>
      </c>
      <c r="O20" s="11"/>
      <c r="P20" s="11"/>
      <c r="Q20" s="11">
        <v>46400</v>
      </c>
      <c r="R20" s="11"/>
      <c r="S20" s="11"/>
      <c r="T20" s="11">
        <f t="shared" si="4"/>
        <v>0</v>
      </c>
      <c r="U20" s="11"/>
      <c r="V20" s="11">
        <v>63000</v>
      </c>
      <c r="W20" s="11"/>
      <c r="X20" s="11">
        <f t="shared" si="5"/>
        <v>63000</v>
      </c>
      <c r="Y20" s="11"/>
      <c r="Z20" s="11"/>
      <c r="AA20" s="14"/>
      <c r="AB20" s="14">
        <f t="shared" si="6"/>
        <v>0</v>
      </c>
      <c r="AC20" s="11"/>
      <c r="AD20" s="14">
        <v>29500</v>
      </c>
      <c r="AE20" s="14"/>
      <c r="AF20" s="14">
        <f t="shared" si="7"/>
        <v>29500</v>
      </c>
      <c r="AG20" s="11"/>
      <c r="AH20" s="11"/>
      <c r="AI20" s="11"/>
      <c r="AJ20" s="11"/>
      <c r="AK20" s="11"/>
      <c r="AL20" s="11"/>
      <c r="AM20" s="11">
        <f t="shared" si="8"/>
        <v>0</v>
      </c>
      <c r="AN20" s="11"/>
      <c r="AO20" s="11"/>
      <c r="AP20" s="11"/>
      <c r="AQ20" s="11"/>
      <c r="AR20" s="11"/>
      <c r="AS20" s="11"/>
      <c r="AT20" s="16">
        <f t="shared" si="9"/>
        <v>2059770</v>
      </c>
      <c r="AU20" s="11">
        <v>76700</v>
      </c>
      <c r="AV20" s="11">
        <v>62500</v>
      </c>
      <c r="AW20" s="11"/>
      <c r="AX20" s="11"/>
      <c r="AY20" s="6">
        <f t="shared" si="10"/>
        <v>139200</v>
      </c>
      <c r="AZ20" s="16">
        <f t="shared" si="0"/>
        <v>2372770</v>
      </c>
    </row>
    <row r="21" spans="1:52" ht="15" customHeight="1">
      <c r="A21" s="3" t="s">
        <v>9</v>
      </c>
      <c r="B21" s="11">
        <v>96620</v>
      </c>
      <c r="C21" s="11">
        <v>71280</v>
      </c>
      <c r="D21" s="11"/>
      <c r="E21" s="12">
        <f t="shared" si="1"/>
        <v>167900</v>
      </c>
      <c r="F21" s="4">
        <v>1922160</v>
      </c>
      <c r="G21" s="11"/>
      <c r="H21" s="14"/>
      <c r="I21" s="14"/>
      <c r="J21" s="14">
        <f t="shared" si="2"/>
        <v>0</v>
      </c>
      <c r="K21" s="11">
        <v>10316</v>
      </c>
      <c r="L21" s="11">
        <v>103200</v>
      </c>
      <c r="M21" s="11">
        <f>150000+82977</f>
        <v>232977</v>
      </c>
      <c r="N21" s="11">
        <f t="shared" si="3"/>
        <v>336177</v>
      </c>
      <c r="O21" s="11"/>
      <c r="P21" s="11"/>
      <c r="Q21" s="11">
        <v>46400</v>
      </c>
      <c r="R21" s="11"/>
      <c r="S21" s="11"/>
      <c r="T21" s="11">
        <f t="shared" si="4"/>
        <v>0</v>
      </c>
      <c r="U21" s="11">
        <v>10000</v>
      </c>
      <c r="V21" s="11">
        <v>63000</v>
      </c>
      <c r="W21" s="11"/>
      <c r="X21" s="11">
        <f t="shared" si="5"/>
        <v>63000</v>
      </c>
      <c r="Y21" s="11"/>
      <c r="Z21" s="11">
        <v>198</v>
      </c>
      <c r="AA21" s="14">
        <v>93</v>
      </c>
      <c r="AB21" s="14">
        <f t="shared" si="6"/>
        <v>291</v>
      </c>
      <c r="AC21" s="11">
        <v>11230</v>
      </c>
      <c r="AD21" s="14"/>
      <c r="AE21" s="14"/>
      <c r="AF21" s="14">
        <f t="shared" si="7"/>
        <v>0</v>
      </c>
      <c r="AG21" s="11">
        <v>35000</v>
      </c>
      <c r="AH21" s="11"/>
      <c r="AI21" s="11"/>
      <c r="AJ21" s="11"/>
      <c r="AK21" s="11"/>
      <c r="AL21" s="11"/>
      <c r="AM21" s="11">
        <f t="shared" si="8"/>
        <v>0</v>
      </c>
      <c r="AN21" s="11"/>
      <c r="AO21" s="11"/>
      <c r="AP21" s="11"/>
      <c r="AQ21" s="11"/>
      <c r="AR21" s="11"/>
      <c r="AS21" s="11"/>
      <c r="AT21" s="16">
        <f t="shared" si="9"/>
        <v>2434574</v>
      </c>
      <c r="AU21" s="11">
        <v>76700</v>
      </c>
      <c r="AV21" s="11">
        <v>62500</v>
      </c>
      <c r="AW21" s="11"/>
      <c r="AX21" s="11"/>
      <c r="AY21" s="6">
        <f t="shared" si="10"/>
        <v>139200</v>
      </c>
      <c r="AZ21" s="16">
        <f t="shared" si="0"/>
        <v>2741674</v>
      </c>
    </row>
    <row r="22" spans="1:52" ht="15" customHeight="1">
      <c r="A22" s="3" t="s">
        <v>10</v>
      </c>
      <c r="B22" s="11">
        <v>149560</v>
      </c>
      <c r="C22" s="11">
        <v>110340</v>
      </c>
      <c r="D22" s="11"/>
      <c r="E22" s="12">
        <f t="shared" si="1"/>
        <v>259900</v>
      </c>
      <c r="F22" s="4">
        <v>4023430</v>
      </c>
      <c r="G22" s="11">
        <v>4982</v>
      </c>
      <c r="H22" s="14">
        <v>137000</v>
      </c>
      <c r="I22" s="14">
        <v>-10583.48</v>
      </c>
      <c r="J22" s="14">
        <f t="shared" si="2"/>
        <v>126416.52</v>
      </c>
      <c r="K22" s="11">
        <v>19004</v>
      </c>
      <c r="L22" s="11">
        <v>296000</v>
      </c>
      <c r="M22" s="11">
        <v>98147</v>
      </c>
      <c r="N22" s="11">
        <f t="shared" si="3"/>
        <v>394147</v>
      </c>
      <c r="O22" s="11"/>
      <c r="P22" s="11"/>
      <c r="Q22" s="11">
        <v>46400</v>
      </c>
      <c r="R22" s="11"/>
      <c r="S22" s="11"/>
      <c r="T22" s="11">
        <f t="shared" si="4"/>
        <v>0</v>
      </c>
      <c r="U22" s="11"/>
      <c r="V22" s="11">
        <v>63000</v>
      </c>
      <c r="W22" s="11"/>
      <c r="X22" s="11">
        <f t="shared" si="5"/>
        <v>63000</v>
      </c>
      <c r="Y22" s="11"/>
      <c r="Z22" s="11">
        <v>5416</v>
      </c>
      <c r="AA22" s="14">
        <v>8590</v>
      </c>
      <c r="AB22" s="14">
        <f t="shared" si="6"/>
        <v>14006</v>
      </c>
      <c r="AC22" s="11"/>
      <c r="AD22" s="14">
        <v>125000</v>
      </c>
      <c r="AE22" s="14">
        <v>-10583.48</v>
      </c>
      <c r="AF22" s="14">
        <f t="shared" si="7"/>
        <v>114416.52</v>
      </c>
      <c r="AG22" s="11"/>
      <c r="AH22" s="11"/>
      <c r="AI22" s="11"/>
      <c r="AJ22" s="11"/>
      <c r="AK22" s="11"/>
      <c r="AL22" s="11"/>
      <c r="AM22" s="11">
        <f t="shared" si="8"/>
        <v>0</v>
      </c>
      <c r="AN22" s="11"/>
      <c r="AO22" s="11"/>
      <c r="AP22" s="11"/>
      <c r="AQ22" s="11"/>
      <c r="AR22" s="11"/>
      <c r="AS22" s="11"/>
      <c r="AT22" s="16">
        <f t="shared" si="9"/>
        <v>4805802.039999999</v>
      </c>
      <c r="AU22" s="11">
        <v>76700</v>
      </c>
      <c r="AV22" s="11">
        <v>62500</v>
      </c>
      <c r="AW22" s="11"/>
      <c r="AX22" s="11"/>
      <c r="AY22" s="6">
        <f t="shared" si="10"/>
        <v>139200</v>
      </c>
      <c r="AZ22" s="16">
        <f t="shared" si="0"/>
        <v>5204902.039999999</v>
      </c>
    </row>
    <row r="23" spans="1:52" ht="15" customHeight="1">
      <c r="A23" s="3" t="s">
        <v>11</v>
      </c>
      <c r="B23" s="11"/>
      <c r="C23" s="11"/>
      <c r="D23" s="11"/>
      <c r="E23" s="12">
        <f t="shared" si="1"/>
        <v>0</v>
      </c>
      <c r="F23" s="4">
        <v>617800</v>
      </c>
      <c r="G23" s="11">
        <v>6568</v>
      </c>
      <c r="H23" s="14">
        <v>6000</v>
      </c>
      <c r="I23" s="14"/>
      <c r="J23" s="14">
        <f t="shared" si="2"/>
        <v>6000</v>
      </c>
      <c r="K23" s="11">
        <v>17099</v>
      </c>
      <c r="L23" s="11">
        <v>308400</v>
      </c>
      <c r="M23" s="11"/>
      <c r="N23" s="11">
        <f t="shared" si="3"/>
        <v>308400</v>
      </c>
      <c r="O23" s="11"/>
      <c r="P23" s="11"/>
      <c r="Q23" s="11">
        <v>46400</v>
      </c>
      <c r="R23" s="11"/>
      <c r="S23" s="11"/>
      <c r="T23" s="11">
        <f t="shared" si="4"/>
        <v>0</v>
      </c>
      <c r="U23" s="11"/>
      <c r="V23" s="11">
        <v>63000</v>
      </c>
      <c r="W23" s="11"/>
      <c r="X23" s="11">
        <f t="shared" si="5"/>
        <v>63000</v>
      </c>
      <c r="Y23" s="11"/>
      <c r="Z23" s="11">
        <v>1023</v>
      </c>
      <c r="AA23" s="14">
        <v>470</v>
      </c>
      <c r="AB23" s="14">
        <f t="shared" si="6"/>
        <v>1493</v>
      </c>
      <c r="AC23" s="11"/>
      <c r="AD23" s="14"/>
      <c r="AE23" s="14"/>
      <c r="AF23" s="14">
        <f t="shared" si="7"/>
        <v>0</v>
      </c>
      <c r="AG23" s="11"/>
      <c r="AH23" s="11"/>
      <c r="AI23" s="11"/>
      <c r="AJ23" s="11"/>
      <c r="AK23" s="11"/>
      <c r="AL23" s="11"/>
      <c r="AM23" s="11">
        <f t="shared" si="8"/>
        <v>0</v>
      </c>
      <c r="AN23" s="11"/>
      <c r="AO23" s="11"/>
      <c r="AP23" s="11"/>
      <c r="AQ23" s="11"/>
      <c r="AR23" s="11"/>
      <c r="AS23" s="11"/>
      <c r="AT23" s="16">
        <f t="shared" si="9"/>
        <v>1066760</v>
      </c>
      <c r="AU23" s="11">
        <v>76700</v>
      </c>
      <c r="AV23" s="11">
        <v>62500</v>
      </c>
      <c r="AW23" s="11"/>
      <c r="AX23" s="11"/>
      <c r="AY23" s="6">
        <f t="shared" si="10"/>
        <v>139200</v>
      </c>
      <c r="AZ23" s="16">
        <f t="shared" si="0"/>
        <v>1205960</v>
      </c>
    </row>
    <row r="24" spans="1:52" ht="15" customHeight="1">
      <c r="A24" s="3" t="s">
        <v>12</v>
      </c>
      <c r="B24" s="11"/>
      <c r="C24" s="11"/>
      <c r="D24" s="11"/>
      <c r="E24" s="12">
        <f t="shared" si="1"/>
        <v>0</v>
      </c>
      <c r="F24" s="4">
        <v>1736260</v>
      </c>
      <c r="G24" s="11">
        <v>5715</v>
      </c>
      <c r="H24" s="14"/>
      <c r="I24" s="14">
        <v>10583.48</v>
      </c>
      <c r="J24" s="14">
        <f t="shared" si="2"/>
        <v>10583.48</v>
      </c>
      <c r="K24" s="11">
        <v>12229</v>
      </c>
      <c r="L24" s="11">
        <v>307500</v>
      </c>
      <c r="M24" s="11">
        <f>22500+50000</f>
        <v>72500</v>
      </c>
      <c r="N24" s="11">
        <f t="shared" si="3"/>
        <v>380000</v>
      </c>
      <c r="O24" s="11"/>
      <c r="P24" s="11"/>
      <c r="Q24" s="11">
        <v>46400</v>
      </c>
      <c r="R24" s="11"/>
      <c r="S24" s="11"/>
      <c r="T24" s="11">
        <f t="shared" si="4"/>
        <v>0</v>
      </c>
      <c r="U24" s="11"/>
      <c r="V24" s="11">
        <v>63000</v>
      </c>
      <c r="W24" s="11"/>
      <c r="X24" s="11">
        <f t="shared" si="5"/>
        <v>63000</v>
      </c>
      <c r="Y24" s="11"/>
      <c r="Z24" s="11">
        <v>1325</v>
      </c>
      <c r="AA24" s="14">
        <v>2201</v>
      </c>
      <c r="AB24" s="14">
        <f t="shared" si="6"/>
        <v>3526</v>
      </c>
      <c r="AC24" s="11"/>
      <c r="AD24" s="14"/>
      <c r="AE24" s="14">
        <v>10583.48</v>
      </c>
      <c r="AF24" s="14">
        <f t="shared" si="7"/>
        <v>10583.48</v>
      </c>
      <c r="AG24" s="11"/>
      <c r="AH24" s="11"/>
      <c r="AI24" s="11"/>
      <c r="AJ24" s="11"/>
      <c r="AK24" s="11"/>
      <c r="AL24" s="11"/>
      <c r="AM24" s="11">
        <f t="shared" si="8"/>
        <v>0</v>
      </c>
      <c r="AN24" s="11"/>
      <c r="AO24" s="11"/>
      <c r="AP24" s="11"/>
      <c r="AQ24" s="11"/>
      <c r="AR24" s="11"/>
      <c r="AS24" s="11"/>
      <c r="AT24" s="16">
        <f t="shared" si="9"/>
        <v>2268296.96</v>
      </c>
      <c r="AU24" s="11">
        <v>76700</v>
      </c>
      <c r="AV24" s="11">
        <v>62500</v>
      </c>
      <c r="AW24" s="11"/>
      <c r="AX24" s="11"/>
      <c r="AY24" s="6">
        <f t="shared" si="10"/>
        <v>139200</v>
      </c>
      <c r="AZ24" s="16">
        <f t="shared" si="0"/>
        <v>2407496.96</v>
      </c>
    </row>
    <row r="25" spans="1:52" ht="15" customHeight="1">
      <c r="A25" s="3" t="s">
        <v>13</v>
      </c>
      <c r="B25" s="11"/>
      <c r="C25" s="11"/>
      <c r="D25" s="11"/>
      <c r="E25" s="12">
        <f t="shared" si="1"/>
        <v>0</v>
      </c>
      <c r="F25" s="4">
        <v>318910</v>
      </c>
      <c r="G25" s="11"/>
      <c r="H25" s="14">
        <v>3000</v>
      </c>
      <c r="I25" s="14"/>
      <c r="J25" s="14">
        <f t="shared" si="2"/>
        <v>3000</v>
      </c>
      <c r="K25" s="11">
        <v>0</v>
      </c>
      <c r="L25" s="11">
        <v>0</v>
      </c>
      <c r="M25" s="11"/>
      <c r="N25" s="11">
        <f t="shared" si="3"/>
        <v>0</v>
      </c>
      <c r="O25" s="11"/>
      <c r="P25" s="11"/>
      <c r="Q25" s="11">
        <v>46400</v>
      </c>
      <c r="R25" s="11"/>
      <c r="S25" s="11"/>
      <c r="T25" s="11">
        <f t="shared" si="4"/>
        <v>0</v>
      </c>
      <c r="U25" s="11"/>
      <c r="V25" s="11"/>
      <c r="W25" s="11"/>
      <c r="X25" s="11">
        <f t="shared" si="5"/>
        <v>0</v>
      </c>
      <c r="Y25" s="11"/>
      <c r="Z25" s="11">
        <v>1786</v>
      </c>
      <c r="AA25" s="14">
        <v>821</v>
      </c>
      <c r="AB25" s="14">
        <f t="shared" si="6"/>
        <v>2607</v>
      </c>
      <c r="AC25" s="11"/>
      <c r="AD25" s="14"/>
      <c r="AE25" s="14"/>
      <c r="AF25" s="14">
        <f t="shared" si="7"/>
        <v>0</v>
      </c>
      <c r="AG25" s="11"/>
      <c r="AH25" s="11"/>
      <c r="AI25" s="11"/>
      <c r="AJ25" s="11"/>
      <c r="AK25" s="11"/>
      <c r="AL25" s="11"/>
      <c r="AM25" s="11">
        <f t="shared" si="8"/>
        <v>0</v>
      </c>
      <c r="AN25" s="11"/>
      <c r="AO25" s="11"/>
      <c r="AP25" s="11"/>
      <c r="AQ25" s="11"/>
      <c r="AR25" s="11"/>
      <c r="AS25" s="11"/>
      <c r="AT25" s="16">
        <f t="shared" si="9"/>
        <v>370917</v>
      </c>
      <c r="AU25" s="11">
        <v>76700</v>
      </c>
      <c r="AV25" s="11">
        <v>62500</v>
      </c>
      <c r="AW25" s="11"/>
      <c r="AX25" s="11"/>
      <c r="AY25" s="6">
        <f t="shared" si="10"/>
        <v>139200</v>
      </c>
      <c r="AZ25" s="16">
        <f t="shared" si="0"/>
        <v>510117</v>
      </c>
    </row>
    <row r="26" spans="1:52" ht="15" customHeight="1">
      <c r="A26" s="3" t="s">
        <v>14</v>
      </c>
      <c r="B26" s="11"/>
      <c r="C26" s="11"/>
      <c r="D26" s="11"/>
      <c r="E26" s="12">
        <f t="shared" si="1"/>
        <v>0</v>
      </c>
      <c r="F26" s="4">
        <v>1538830</v>
      </c>
      <c r="G26" s="11"/>
      <c r="H26" s="14"/>
      <c r="I26" s="14"/>
      <c r="J26" s="14">
        <f t="shared" si="2"/>
        <v>0</v>
      </c>
      <c r="K26" s="11">
        <v>0</v>
      </c>
      <c r="L26" s="11">
        <v>0</v>
      </c>
      <c r="M26" s="11"/>
      <c r="N26" s="11">
        <f t="shared" si="3"/>
        <v>0</v>
      </c>
      <c r="O26" s="11"/>
      <c r="P26" s="11"/>
      <c r="Q26" s="11">
        <v>46400</v>
      </c>
      <c r="R26" s="11"/>
      <c r="S26" s="11"/>
      <c r="T26" s="11">
        <f t="shared" si="4"/>
        <v>0</v>
      </c>
      <c r="U26" s="11"/>
      <c r="V26" s="11">
        <v>63000</v>
      </c>
      <c r="W26" s="11"/>
      <c r="X26" s="11">
        <f t="shared" si="5"/>
        <v>63000</v>
      </c>
      <c r="Y26" s="11"/>
      <c r="Z26" s="11">
        <v>95</v>
      </c>
      <c r="AA26" s="14">
        <v>38</v>
      </c>
      <c r="AB26" s="14">
        <f t="shared" si="6"/>
        <v>133</v>
      </c>
      <c r="AC26" s="11"/>
      <c r="AD26" s="14"/>
      <c r="AE26" s="14"/>
      <c r="AF26" s="14">
        <f t="shared" si="7"/>
        <v>0</v>
      </c>
      <c r="AG26" s="11"/>
      <c r="AH26" s="11"/>
      <c r="AI26" s="11"/>
      <c r="AJ26" s="11"/>
      <c r="AK26" s="11"/>
      <c r="AL26" s="11"/>
      <c r="AM26" s="11">
        <f t="shared" si="8"/>
        <v>0</v>
      </c>
      <c r="AN26" s="11"/>
      <c r="AO26" s="11"/>
      <c r="AP26" s="11"/>
      <c r="AQ26" s="11"/>
      <c r="AR26" s="11"/>
      <c r="AS26" s="11"/>
      <c r="AT26" s="16">
        <f t="shared" si="9"/>
        <v>1648363</v>
      </c>
      <c r="AU26" s="11">
        <v>76700</v>
      </c>
      <c r="AV26" s="11">
        <v>62500</v>
      </c>
      <c r="AW26" s="11"/>
      <c r="AX26" s="11"/>
      <c r="AY26" s="6">
        <f t="shared" si="10"/>
        <v>139200</v>
      </c>
      <c r="AZ26" s="16">
        <f t="shared" si="0"/>
        <v>1787563</v>
      </c>
    </row>
    <row r="27" spans="1:53" ht="15" customHeight="1">
      <c r="A27" s="5" t="s">
        <v>16</v>
      </c>
      <c r="B27" s="6">
        <f aca="true" t="shared" si="11" ref="B27:AX27">SUM(B13:B26)</f>
        <v>3414800</v>
      </c>
      <c r="C27" s="6">
        <f t="shared" si="11"/>
        <v>2519400</v>
      </c>
      <c r="D27" s="6">
        <f t="shared" si="11"/>
        <v>1516600</v>
      </c>
      <c r="E27" s="6">
        <f t="shared" si="11"/>
        <v>7450800</v>
      </c>
      <c r="F27" s="6">
        <f t="shared" si="11"/>
        <v>35740920</v>
      </c>
      <c r="G27" s="6">
        <f t="shared" si="11"/>
        <v>82300</v>
      </c>
      <c r="H27" s="16">
        <f>SUM(H13:H26)</f>
        <v>544000</v>
      </c>
      <c r="I27" s="16">
        <f>SUM(I13:I26)</f>
        <v>0</v>
      </c>
      <c r="J27" s="16">
        <f>SUM(J13:J26)</f>
        <v>544000</v>
      </c>
      <c r="K27" s="6">
        <f t="shared" si="11"/>
        <v>306492</v>
      </c>
      <c r="L27" s="6">
        <f t="shared" si="11"/>
        <v>3723500</v>
      </c>
      <c r="M27" s="6">
        <f t="shared" si="11"/>
        <v>3110224</v>
      </c>
      <c r="N27" s="6">
        <f t="shared" si="11"/>
        <v>6833724</v>
      </c>
      <c r="O27" s="6">
        <f t="shared" si="11"/>
        <v>1993500</v>
      </c>
      <c r="P27" s="6">
        <f t="shared" si="11"/>
        <v>6647900</v>
      </c>
      <c r="Q27" s="6">
        <f t="shared" si="11"/>
        <v>649600</v>
      </c>
      <c r="R27" s="12">
        <f t="shared" si="11"/>
        <v>124000</v>
      </c>
      <c r="S27" s="12">
        <f t="shared" si="11"/>
        <v>0</v>
      </c>
      <c r="T27" s="12">
        <f t="shared" si="4"/>
        <v>124000</v>
      </c>
      <c r="U27" s="12">
        <f t="shared" si="11"/>
        <v>150000</v>
      </c>
      <c r="V27" s="12">
        <f t="shared" si="11"/>
        <v>441000</v>
      </c>
      <c r="W27" s="12">
        <f>SUM(W13:W26)</f>
        <v>0</v>
      </c>
      <c r="X27" s="12">
        <f>SUM(X13:X26)</f>
        <v>441000</v>
      </c>
      <c r="Y27" s="12">
        <f t="shared" si="11"/>
        <v>26000</v>
      </c>
      <c r="Z27" s="12">
        <f t="shared" si="11"/>
        <v>251297.83000000002</v>
      </c>
      <c r="AA27" s="15">
        <f>SUM(AA13:AA26)</f>
        <v>127417</v>
      </c>
      <c r="AB27" s="15">
        <f>SUM(AB13:AB26)</f>
        <v>378714.83</v>
      </c>
      <c r="AC27" s="12">
        <f t="shared" si="11"/>
        <v>250000</v>
      </c>
      <c r="AD27" s="15">
        <f t="shared" si="11"/>
        <v>220000</v>
      </c>
      <c r="AE27" s="15">
        <f>SUM(AE13:AE26)</f>
        <v>0</v>
      </c>
      <c r="AF27" s="15">
        <f>SUM(AF13:AF26)</f>
        <v>220000.00000000003</v>
      </c>
      <c r="AG27" s="12">
        <f t="shared" si="11"/>
        <v>449500</v>
      </c>
      <c r="AH27" s="12">
        <f t="shared" si="11"/>
        <v>160000</v>
      </c>
      <c r="AI27" s="12">
        <f t="shared" si="11"/>
        <v>100000</v>
      </c>
      <c r="AJ27" s="12">
        <f t="shared" si="11"/>
        <v>20000</v>
      </c>
      <c r="AK27" s="12">
        <f aca="true" t="shared" si="12" ref="AK27:AT27">SUM(AK13:AK26)</f>
        <v>113000</v>
      </c>
      <c r="AL27" s="12">
        <f t="shared" si="12"/>
        <v>40000</v>
      </c>
      <c r="AM27" s="12">
        <f t="shared" si="12"/>
        <v>153000</v>
      </c>
      <c r="AN27" s="12">
        <f t="shared" si="12"/>
        <v>11800</v>
      </c>
      <c r="AO27" s="15">
        <f t="shared" si="12"/>
        <v>64057170.08</v>
      </c>
      <c r="AP27" s="15">
        <f t="shared" si="12"/>
        <v>9000733.75</v>
      </c>
      <c r="AQ27" s="15">
        <f t="shared" si="12"/>
        <v>30000</v>
      </c>
      <c r="AR27" s="15">
        <f t="shared" si="12"/>
        <v>40000</v>
      </c>
      <c r="AS27" s="15">
        <f t="shared" si="12"/>
        <v>80000</v>
      </c>
      <c r="AT27" s="15">
        <f t="shared" si="12"/>
        <v>128490354.65999998</v>
      </c>
      <c r="AU27" s="6">
        <f t="shared" si="11"/>
        <v>1224300</v>
      </c>
      <c r="AV27" s="6">
        <f t="shared" si="11"/>
        <v>900000</v>
      </c>
      <c r="AW27" s="6">
        <f t="shared" si="11"/>
        <v>349600</v>
      </c>
      <c r="AX27" s="6">
        <f t="shared" si="11"/>
        <v>3105400</v>
      </c>
      <c r="AY27" s="6">
        <f>SUM(AU27:AX27)</f>
        <v>5579300</v>
      </c>
      <c r="AZ27" s="16">
        <f>SUM(AZ13:AZ26)</f>
        <v>141520454.66</v>
      </c>
      <c r="BA27" t="s">
        <v>36</v>
      </c>
    </row>
  </sheetData>
  <sheetProtection/>
  <mergeCells count="39">
    <mergeCell ref="U1:W5"/>
    <mergeCell ref="AW10:AW11"/>
    <mergeCell ref="H10:J10"/>
    <mergeCell ref="AD10:AF10"/>
    <mergeCell ref="V10:X10"/>
    <mergeCell ref="AX10:AX11"/>
    <mergeCell ref="AH10:AH11"/>
    <mergeCell ref="U10:U11"/>
    <mergeCell ref="Y10:Y11"/>
    <mergeCell ref="AJ10:AJ11"/>
    <mergeCell ref="AI10:AI11"/>
    <mergeCell ref="AQ10:AQ11"/>
    <mergeCell ref="AR10:AR11"/>
    <mergeCell ref="AK10:AM10"/>
    <mergeCell ref="E10:E11"/>
    <mergeCell ref="O10:O11"/>
    <mergeCell ref="L10:N10"/>
    <mergeCell ref="Z10:AB10"/>
    <mergeCell ref="R10:T10"/>
    <mergeCell ref="D10:D11"/>
    <mergeCell ref="K10:K11"/>
    <mergeCell ref="F10:F11"/>
    <mergeCell ref="A7:AZ7"/>
    <mergeCell ref="C10:C11"/>
    <mergeCell ref="G10:G11"/>
    <mergeCell ref="AZ10:AZ11"/>
    <mergeCell ref="AY10:AY11"/>
    <mergeCell ref="AT10:AT11"/>
    <mergeCell ref="AV10:AV11"/>
    <mergeCell ref="AU10:AU11"/>
    <mergeCell ref="A10:A11"/>
    <mergeCell ref="B10:B11"/>
    <mergeCell ref="AO10:AO11"/>
    <mergeCell ref="AP10:AP11"/>
    <mergeCell ref="AN10:AN11"/>
    <mergeCell ref="P10:P11"/>
    <mergeCell ref="Q10:Q11"/>
    <mergeCell ref="AG10:AG11"/>
    <mergeCell ref="AC10:AC1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2013-12-24T13:49:21Z</cp:lastPrinted>
  <dcterms:created xsi:type="dcterms:W3CDTF">1996-10-08T23:32:33Z</dcterms:created>
  <dcterms:modified xsi:type="dcterms:W3CDTF">2014-02-04T09:08:49Z</dcterms:modified>
  <cp:category/>
  <cp:version/>
  <cp:contentType/>
  <cp:contentStatus/>
</cp:coreProperties>
</file>