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'Лист1'!$A$1:$F$132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D44" authorId="0">
      <text>
        <r>
          <rPr>
            <sz val="8"/>
            <rFont val="Tahoma"/>
            <family val="0"/>
          </rPr>
          <t>возврат кл.рук-13891
кн.фонд-139,10
опека-5291,04</t>
        </r>
      </text>
    </comment>
    <comment ref="D126" authorId="0">
      <text>
        <r>
          <rPr>
            <sz val="8"/>
            <rFont val="Tahoma"/>
            <family val="0"/>
          </rPr>
          <t>от колхоза на волейбол</t>
        </r>
      </text>
    </comment>
  </commentList>
</comments>
</file>

<file path=xl/sharedStrings.xml><?xml version="1.0" encoding="utf-8"?>
<sst xmlns="http://schemas.openxmlformats.org/spreadsheetml/2006/main" count="178" uniqueCount="175">
  <si>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</si>
  <si>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</si>
  <si>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</si>
  <si>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</si>
  <si>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</si>
  <si>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</si>
  <si>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ГОСУДАРСТВЕННАЯ ПОШЛИНА, СБОРЫ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</si>
  <si>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</si>
  <si>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</si>
  <si>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</si>
  <si>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</si>
  <si>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</si>
  <si>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</si>
  <si>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</si>
  <si>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</si>
  <si>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</si>
  <si>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</si>
  <si>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</si>
  <si>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</si>
  <si>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2 02 01000 00 0000 151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</si>
  <si>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</si>
  <si>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</si>
  <si>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</si>
  <si>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</si>
  <si>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</si>
  <si>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</si>
  <si>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</si>
  <si>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</si>
  <si>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</si>
  <si>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</si>
  <si>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</si>
  <si>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</si>
  <si>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</si>
  <si>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</si>
  <si>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</si>
  <si>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</si>
  <si>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1 08 03010 01 0000 110</t>
  </si>
  <si>
    <t>1 11 05035 05 0000 120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</si>
  <si>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</si>
  <si>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</si>
  <si>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</si>
  <si>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</si>
  <si>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Дотации бюджетам муниципальных районов на выравнивание бюджетной обеспеченности</t>
  </si>
  <si>
    <t>2 02 01001 05 0000 151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</si>
  <si>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</si>
  <si>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</si>
  <si>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</si>
  <si>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</si>
  <si>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</si>
  <si>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на бесплатное обеспечение питанием (молоком или кисломолочными напитками) обучающихся начальных классов (1-4 классов)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</si>
  <si>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</si>
  <si>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</si>
  <si>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</si>
  <si>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</si>
  <si>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</si>
  <si>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</si>
  <si>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</si>
  <si>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Денежные взыскания (штрафы) за нарушения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</si>
  <si>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</si>
  <si>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</si>
  <si>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</si>
  <si>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</si>
  <si>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</si>
  <si>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</si>
  <si>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</si>
  <si>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</si>
  <si>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1 11 09045 05 0000 120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</si>
  <si>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 муниципальных автономных учреждений)</t>
  </si>
  <si>
    <t>Прочие поступления от использования имущества, находящегося в собственности муниципальных районов  (за исключением имущества  муниципальных автономных учреждений, а также имущества муниципальных унитарных предприятий, в том числе казенных)</t>
  </si>
  <si>
    <t>1 16 03000 00 0000 140</t>
  </si>
  <si>
    <t>1 16 25000 01 0000 140</t>
  </si>
  <si>
    <t>1 16 28000 01 0000 140</t>
  </si>
  <si>
    <t>1 11 05025 05 0000 120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</si>
  <si>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 муниципальных автономных учреждений)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</si>
  <si>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</si>
  <si>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</si>
  <si>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</si>
  <si>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</si>
  <si>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</si>
  <si>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</si>
  <si>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БЕЗВОЗМЕЗДНЫЕ ПОСТУПЛЕНИЯ ОТ ДРУГИХ БЮДЖЕТОВ БЮДЖЕТНОЙ СИСТЕМЫ</t>
  </si>
  <si>
    <t>2 02 09000 00 0000 151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</si>
  <si>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</si>
  <si>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</si>
  <si>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</si>
  <si>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</si>
  <si>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</si>
  <si>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</si>
  <si>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</si>
  <si>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</si>
  <si>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</si>
  <si>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</si>
  <si>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ДОХОДЫ ОТ ОКАЗАНИЯ ПЛАТНЫХ УСЛУГ И КОМПЕНСАЦИИ ЗАТРАТ ГОСУДАРСТВА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</si>
  <si>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</si>
  <si>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</si>
  <si>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</si>
  <si>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</si>
  <si>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</si>
  <si>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</si>
  <si>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</si>
  <si>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1 11 05013 10 0000 120</t>
  </si>
  <si>
    <t>1 13 02995 05 0000 130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</si>
  <si>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</si>
  <si>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</si>
  <si>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</si>
  <si>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</si>
  <si>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</si>
  <si>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</si>
  <si>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</si>
  <si>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</si>
  <si>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</si>
  <si>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</si>
  <si>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</si>
  <si>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из них: субсидия на софинансирование вопросов местного значения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</si>
  <si>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</si>
  <si>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</si>
  <si>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ДЦП "Строительство и капитальный ремонт образовательных учреждений в Архангельской области на 2012-2016г.г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</si>
  <si>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</si>
  <si>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капитальный ремонт и ремонт автомобильных дорог общего пользования населенных пунктов</t>
  </si>
  <si>
    <t>строительство, реконструкция,капитальный ремонт и содержание автомобильных дорог общего пользования местного значения, включая разработку проектной документации</t>
  </si>
  <si>
    <t>Прогнозируемое поступление доходов бюджета муниципального района на 2013 год</t>
  </si>
  <si>
    <t>1 14 06013 10 0000 430</t>
  </si>
  <si>
    <t>на компенсацию расходов на уплату налога на иущество организаций и транспортного налога</t>
  </si>
  <si>
    <t>на мероприятия по проведению оздоровительной кампании детей</t>
  </si>
  <si>
    <t>на осуществление государственных полномочий по организации отлова, содержания безнадзорных животных и утилизации умерших животных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</si>
  <si>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федерального бюджета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</si>
  <si>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</si>
  <si>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>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 – 2015 годы"</t>
  </si>
  <si>
    <t>на осуществление полномочий по ведению бухгалтерского учета и составлению отчетности поселений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</si>
  <si>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</si>
  <si>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</si>
  <si>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Изменения (+/-)</t>
  </si>
  <si>
    <t>Утверждено с учетом изменений</t>
  </si>
  <si>
    <t>Приложение № 1</t>
  </si>
  <si>
    <t>"Приложение № 4</t>
  </si>
  <si>
    <t>от 13 декабря 2012 г. № 237</t>
  </si>
  <si>
    <t>Утверждено</t>
  </si>
  <si>
    <t>рублей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</si>
  <si>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</si>
  <si>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</si>
  <si>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</si>
  <si>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</si>
  <si>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</si>
  <si>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</si>
  <si>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на создание условий для обеспечения жителей поселений услугами торговли</t>
  </si>
  <si>
    <t>на 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</si>
  <si>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</si>
  <si>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</si>
  <si>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</si>
  <si>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</si>
  <si>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</si>
  <si>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</si>
  <si>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</si>
  <si>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</si>
  <si>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СУБСИДИИ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</si>
  <si>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</si>
  <si>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</si>
  <si>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</si>
  <si>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</si>
  <si>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</si>
  <si>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</si>
  <si>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</si>
  <si>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</si>
  <si>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"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</si>
  <si>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</si>
  <si>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</si>
  <si>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2 02 04999 05 0000 151</t>
  </si>
  <si>
    <t>Прочие межбюджетные трансферты, передаваемые в бюджеты муниципальных районов</t>
  </si>
  <si>
    <t>на реализацию долгосрочной целевой программы Архангельской области "Энергосбережение и повышение энергетической эффективности в Архангельской области на 2010-2020 годы"</t>
  </si>
  <si>
    <t>на реализацию долгосрочной целевой программы Архангельской области "Спорт Беломорья на 2011-2014 годы"</t>
  </si>
  <si>
    <t>на реализацию долгосрочной целевой программы Архангельской области "Развитие общественного пассажирского транспорта Архангельской области на 2012-2016 годы"</t>
  </si>
  <si>
    <t>на мероприятия в сфере культуры и искусства, проводимые в рамках госдарственной программы Архангельской области "Культура Русского Севера(2013-2015 годы)"</t>
  </si>
  <si>
    <t>на осуществление полномочий по обеспечению жителей поселения услугами организаций культуры</t>
  </si>
  <si>
    <t>на реализацию долгосрочной целевой программы Архангельской области "Развитие массового жилищного строительства в Архангельской области на 2010-2013 годы"</t>
  </si>
  <si>
    <t xml:space="preserve">от  10 июня 2013 г. №282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</si>
</sst>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</numFmts>
  <fonts count="44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3" xfId="0" applyNumberFormat="1" applyFont="1" applyBorder="1" applyAlignment="1">
      <alignment horizontal="left" wrapText="1" indent="1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2"/>
    </xf>
    <xf numFmtId="0" fontId="0" fillId="0" borderId="10" xfId="0" applyFont="1" applyBorder="1" applyAlignment="1">
      <alignment horizontal="left" wrapText="1" indent="1"/>
    </xf>
    <xf numFmtId="0" fontId="0" fillId="0" borderId="15" xfId="0" applyFont="1" applyBorder="1" applyAlignment="1">
      <alignment horizontal="left" wrapText="1" indent="1"/>
    </xf>
    <xf numFmtId="49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49" fontId="0" fillId="33" borderId="16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0" fontId="3" fillId="0" borderId="17" xfId="0" applyFont="1" applyFill="1" applyBorder="1" applyAlignment="1" quotePrefix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0" fillId="0" borderId="10" xfId="0" applyNumberFormat="1" applyFont="1" applyFill="1" applyBorder="1" applyAlignment="1">
      <alignment horizontal="left" vertical="center" wrapText="1" indent="2"/>
    </xf>
    <xf numFmtId="49" fontId="0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2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 indent="3"/>
    </xf>
    <xf numFmtId="172" fontId="0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Normal="90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44.75390625" style="2" customWidth="1"/>
    <col min="2" max="2" width="22.375" style="2" customWidth="1"/>
    <col min="3" max="3" width="17.75390625" style="2" customWidth="1"/>
    <col min="4" max="4" width="16.125" style="2" customWidth="1"/>
    <col min="5" max="5" width="17.625" style="2" customWidth="1"/>
    <col min="6" max="6" width="1.37890625" style="2" customWidth="1"/>
    <col min="7" max="16384" width="9.125" style="2" customWidth="1"/>
  </cols>
  <sheetData>
    <row r="1" spans="2:5" ht="12.75">
      <c r="B1" s="19"/>
      <c r="C1" s="21"/>
      <c r="D1" s="21"/>
      <c r="E1" s="21" t="s">
        <v>133</v>
      </c>
    </row>
    <row r="2" spans="2:5" ht="12.75">
      <c r="B2" s="19"/>
      <c r="C2" s="21"/>
      <c r="D2" s="21"/>
      <c r="E2" s="21" t="s">
        <v>90</v>
      </c>
    </row>
    <row r="3" spans="2:5" ht="12.75">
      <c r="B3" s="20"/>
      <c r="C3" s="21"/>
      <c r="D3" s="21"/>
      <c r="E3" s="21" t="s">
        <v>56</v>
      </c>
    </row>
    <row r="4" spans="2:5" ht="12.75">
      <c r="B4" s="19"/>
      <c r="C4" s="21"/>
      <c r="D4" s="21"/>
      <c r="E4" s="21" t="s">
        <v>174</v>
      </c>
    </row>
    <row r="5" spans="2:4" ht="12.75">
      <c r="B5" s="19"/>
      <c r="C5" s="21"/>
      <c r="D5" s="21"/>
    </row>
    <row r="6" spans="2:5" ht="12.75">
      <c r="B6" s="19"/>
      <c r="C6" s="21"/>
      <c r="D6" s="21"/>
      <c r="E6" s="21" t="s">
        <v>134</v>
      </c>
    </row>
    <row r="7" spans="2:5" ht="12.75">
      <c r="B7" s="19"/>
      <c r="C7" s="21"/>
      <c r="D7" s="21"/>
      <c r="E7" s="21" t="s">
        <v>90</v>
      </c>
    </row>
    <row r="8" spans="2:5" ht="12.75">
      <c r="B8" s="19"/>
      <c r="C8" s="21"/>
      <c r="D8" s="21"/>
      <c r="E8" s="21" t="s">
        <v>56</v>
      </c>
    </row>
    <row r="9" spans="2:5" ht="12.75">
      <c r="B9" s="19"/>
      <c r="C9" s="21"/>
      <c r="D9" s="21"/>
      <c r="E9" s="21" t="s">
        <v>135</v>
      </c>
    </row>
    <row r="10" spans="2:4" ht="12.75">
      <c r="B10" s="19"/>
      <c r="C10" s="21"/>
      <c r="D10" s="21"/>
    </row>
    <row r="11" ht="12.75">
      <c r="B11" s="15"/>
    </row>
    <row r="12" spans="1:5" ht="33.75" customHeight="1">
      <c r="A12" s="58" t="s">
        <v>120</v>
      </c>
      <c r="B12" s="59"/>
      <c r="C12" s="59"/>
      <c r="D12" s="59"/>
      <c r="E12" s="59"/>
    </row>
    <row r="13" spans="1:5" ht="13.5" customHeight="1">
      <c r="A13" s="43"/>
      <c r="B13" s="44"/>
      <c r="C13" s="44"/>
      <c r="D13" s="44"/>
      <c r="E13" s="45" t="s">
        <v>137</v>
      </c>
    </row>
    <row r="14" spans="1:5" ht="41.25" customHeight="1">
      <c r="A14" s="3" t="s">
        <v>21</v>
      </c>
      <c r="B14" s="3" t="s">
        <v>22</v>
      </c>
      <c r="C14" s="14" t="s">
        <v>136</v>
      </c>
      <c r="D14" s="14" t="s">
        <v>131</v>
      </c>
      <c r="E14" s="14" t="s">
        <v>132</v>
      </c>
    </row>
    <row r="15" spans="1:5" ht="9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2.75">
      <c r="A16" s="5"/>
      <c r="B16" s="6"/>
      <c r="C16" s="16"/>
      <c r="D16" s="16"/>
      <c r="E16" s="16"/>
    </row>
    <row r="17" spans="1:5" ht="12.75">
      <c r="A17" s="7" t="s">
        <v>2</v>
      </c>
      <c r="B17" s="30" t="s">
        <v>9</v>
      </c>
      <c r="C17" s="31">
        <f>C19+C22+C27+C31+C37+C46+C50+C43</f>
        <v>81835572</v>
      </c>
      <c r="D17" s="31">
        <f>D19+D22+D27+D31+D37+D46+D50+D43</f>
        <v>19321.14</v>
      </c>
      <c r="E17" s="31">
        <f>SUM(C17:D17)</f>
        <v>81854893.14</v>
      </c>
    </row>
    <row r="18" spans="1:5" ht="12.75">
      <c r="A18" s="7"/>
      <c r="B18" s="30"/>
      <c r="C18" s="32"/>
      <c r="D18" s="32"/>
      <c r="E18" s="32"/>
    </row>
    <row r="19" spans="1:5" ht="12.75">
      <c r="A19" s="8" t="s">
        <v>5</v>
      </c>
      <c r="B19" s="33" t="s">
        <v>10</v>
      </c>
      <c r="C19" s="32">
        <f>C20</f>
        <v>58959100</v>
      </c>
      <c r="D19" s="32">
        <f>D20</f>
        <v>0</v>
      </c>
      <c r="E19" s="32">
        <f>SUM(C19:D19)</f>
        <v>58959100</v>
      </c>
    </row>
    <row r="20" spans="1:5" ht="12.75">
      <c r="A20" s="9" t="s">
        <v>0</v>
      </c>
      <c r="B20" s="33" t="s">
        <v>11</v>
      </c>
      <c r="C20" s="32">
        <v>58959100</v>
      </c>
      <c r="D20" s="32"/>
      <c r="E20" s="32">
        <f aca="true" t="shared" si="0" ref="E20:E55">SUM(C20:D20)</f>
        <v>58959100</v>
      </c>
    </row>
    <row r="21" spans="1:5" ht="12.75">
      <c r="A21" s="9"/>
      <c r="B21" s="33"/>
      <c r="C21" s="32"/>
      <c r="D21" s="32"/>
      <c r="E21" s="32">
        <f t="shared" si="0"/>
        <v>0</v>
      </c>
    </row>
    <row r="22" spans="1:5" ht="12.75">
      <c r="A22" s="10" t="s">
        <v>1</v>
      </c>
      <c r="B22" s="33" t="s">
        <v>12</v>
      </c>
      <c r="C22" s="32">
        <f>SUM(C23:C25)</f>
        <v>8843700</v>
      </c>
      <c r="D22" s="32">
        <f>SUM(D23:D25)</f>
        <v>0</v>
      </c>
      <c r="E22" s="32">
        <f t="shared" si="0"/>
        <v>8843700</v>
      </c>
    </row>
    <row r="23" spans="1:5" ht="54" customHeight="1">
      <c r="A23" s="9" t="s">
        <v>138</v>
      </c>
      <c r="B23" s="33" t="s">
        <v>139</v>
      </c>
      <c r="C23" s="32">
        <v>31600</v>
      </c>
      <c r="D23" s="32"/>
      <c r="E23" s="32">
        <f t="shared" si="0"/>
        <v>31600</v>
      </c>
    </row>
    <row r="24" spans="1:5" ht="25.5">
      <c r="A24" s="9" t="s">
        <v>34</v>
      </c>
      <c r="B24" s="33" t="s">
        <v>35</v>
      </c>
      <c r="C24" s="32">
        <v>5752000</v>
      </c>
      <c r="D24" s="32"/>
      <c r="E24" s="32">
        <f t="shared" si="0"/>
        <v>5752000</v>
      </c>
    </row>
    <row r="25" spans="1:5" ht="12.75">
      <c r="A25" s="9" t="s">
        <v>8</v>
      </c>
      <c r="B25" s="33" t="s">
        <v>13</v>
      </c>
      <c r="C25" s="32">
        <v>3060100</v>
      </c>
      <c r="D25" s="32"/>
      <c r="E25" s="32">
        <f t="shared" si="0"/>
        <v>3060100</v>
      </c>
    </row>
    <row r="26" spans="1:5" ht="12.75">
      <c r="A26" s="9"/>
      <c r="B26" s="33"/>
      <c r="C26" s="32"/>
      <c r="D26" s="32"/>
      <c r="E26" s="32">
        <f t="shared" si="0"/>
        <v>0</v>
      </c>
    </row>
    <row r="27" spans="1:5" ht="12.75">
      <c r="A27" s="10" t="s">
        <v>6</v>
      </c>
      <c r="B27" s="33" t="s">
        <v>14</v>
      </c>
      <c r="C27" s="32">
        <f>SUM(C28:C29)</f>
        <v>689000</v>
      </c>
      <c r="D27" s="32">
        <f>SUM(D28:D29)</f>
        <v>0</v>
      </c>
      <c r="E27" s="32">
        <f t="shared" si="0"/>
        <v>689000</v>
      </c>
    </row>
    <row r="28" spans="1:5" ht="42" customHeight="1">
      <c r="A28" s="9" t="s">
        <v>91</v>
      </c>
      <c r="B28" s="33" t="s">
        <v>36</v>
      </c>
      <c r="C28" s="32">
        <v>139000</v>
      </c>
      <c r="D28" s="32"/>
      <c r="E28" s="32">
        <f t="shared" si="0"/>
        <v>139000</v>
      </c>
    </row>
    <row r="29" spans="1:5" ht="89.25">
      <c r="A29" s="25" t="s">
        <v>99</v>
      </c>
      <c r="B29" s="33" t="s">
        <v>98</v>
      </c>
      <c r="C29" s="32">
        <v>550000</v>
      </c>
      <c r="D29" s="32"/>
      <c r="E29" s="32">
        <f t="shared" si="0"/>
        <v>550000</v>
      </c>
    </row>
    <row r="30" spans="1:5" ht="12.75">
      <c r="A30" s="9"/>
      <c r="B30" s="33"/>
      <c r="C30" s="32"/>
      <c r="D30" s="32"/>
      <c r="E30" s="32">
        <f t="shared" si="0"/>
        <v>0</v>
      </c>
    </row>
    <row r="31" spans="1:5" ht="38.25">
      <c r="A31" s="8" t="s">
        <v>3</v>
      </c>
      <c r="B31" s="33" t="s">
        <v>15</v>
      </c>
      <c r="C31" s="32">
        <f>SUM(C32:C35)</f>
        <v>4562000</v>
      </c>
      <c r="D31" s="32">
        <f>SUM(D32:D35)</f>
        <v>0</v>
      </c>
      <c r="E31" s="32">
        <f t="shared" si="0"/>
        <v>4562000</v>
      </c>
    </row>
    <row r="32" spans="1:5" ht="89.25" customHeight="1">
      <c r="A32" s="18" t="s">
        <v>41</v>
      </c>
      <c r="B32" s="34" t="s">
        <v>100</v>
      </c>
      <c r="C32" s="32">
        <v>1784000</v>
      </c>
      <c r="D32" s="32"/>
      <c r="E32" s="32">
        <f t="shared" si="0"/>
        <v>1784000</v>
      </c>
    </row>
    <row r="33" spans="1:5" ht="93.75" customHeight="1">
      <c r="A33" s="9" t="s">
        <v>73</v>
      </c>
      <c r="B33" s="33" t="s">
        <v>72</v>
      </c>
      <c r="C33" s="32">
        <v>95000</v>
      </c>
      <c r="D33" s="32"/>
      <c r="E33" s="32">
        <f t="shared" si="0"/>
        <v>95000</v>
      </c>
    </row>
    <row r="34" spans="1:5" ht="81" customHeight="1">
      <c r="A34" s="18" t="s">
        <v>67</v>
      </c>
      <c r="B34" s="34" t="s">
        <v>37</v>
      </c>
      <c r="C34" s="32">
        <v>118000</v>
      </c>
      <c r="D34" s="32"/>
      <c r="E34" s="32">
        <f t="shared" si="0"/>
        <v>118000</v>
      </c>
    </row>
    <row r="35" spans="1:5" ht="85.5" customHeight="1">
      <c r="A35" s="9" t="s">
        <v>68</v>
      </c>
      <c r="B35" s="33" t="s">
        <v>66</v>
      </c>
      <c r="C35" s="32">
        <v>2565000</v>
      </c>
      <c r="D35" s="32"/>
      <c r="E35" s="32">
        <f t="shared" si="0"/>
        <v>2565000</v>
      </c>
    </row>
    <row r="36" spans="1:5" ht="12.75">
      <c r="A36" s="9"/>
      <c r="B36" s="33"/>
      <c r="C36" s="32"/>
      <c r="D36" s="32"/>
      <c r="E36" s="32">
        <f t="shared" si="0"/>
        <v>0</v>
      </c>
    </row>
    <row r="37" spans="1:5" ht="25.5">
      <c r="A37" s="10" t="s">
        <v>7</v>
      </c>
      <c r="B37" s="33" t="s">
        <v>16</v>
      </c>
      <c r="C37" s="32">
        <f>SUM(C38:C41)</f>
        <v>7000000</v>
      </c>
      <c r="D37" s="32">
        <f>SUM(D38:D41)</f>
        <v>0</v>
      </c>
      <c r="E37" s="32">
        <f t="shared" si="0"/>
        <v>7000000</v>
      </c>
    </row>
    <row r="38" spans="1:5" ht="25.5">
      <c r="A38" s="28" t="s">
        <v>105</v>
      </c>
      <c r="B38" s="33" t="s">
        <v>109</v>
      </c>
      <c r="C38" s="32">
        <v>315000</v>
      </c>
      <c r="D38" s="32"/>
      <c r="E38" s="32">
        <f t="shared" si="0"/>
        <v>315000</v>
      </c>
    </row>
    <row r="39" spans="1:5" ht="25.5">
      <c r="A39" s="28" t="s">
        <v>106</v>
      </c>
      <c r="B39" s="33" t="s">
        <v>110</v>
      </c>
      <c r="C39" s="32">
        <v>5000</v>
      </c>
      <c r="D39" s="32"/>
      <c r="E39" s="32">
        <f t="shared" si="0"/>
        <v>5000</v>
      </c>
    </row>
    <row r="40" spans="1:5" ht="25.5">
      <c r="A40" s="28" t="s">
        <v>107</v>
      </c>
      <c r="B40" s="33" t="s">
        <v>111</v>
      </c>
      <c r="C40" s="32">
        <v>30000</v>
      </c>
      <c r="D40" s="32"/>
      <c r="E40" s="32">
        <f t="shared" si="0"/>
        <v>30000</v>
      </c>
    </row>
    <row r="41" spans="1:5" ht="25.5">
      <c r="A41" s="29" t="s">
        <v>108</v>
      </c>
      <c r="B41" s="33" t="s">
        <v>112</v>
      </c>
      <c r="C41" s="32">
        <v>6650000</v>
      </c>
      <c r="D41" s="32"/>
      <c r="E41" s="32">
        <f t="shared" si="0"/>
        <v>6650000</v>
      </c>
    </row>
    <row r="42" spans="1:5" ht="12.75">
      <c r="A42" s="9"/>
      <c r="B42" s="35"/>
      <c r="C42" s="32"/>
      <c r="D42" s="32"/>
      <c r="E42" s="32">
        <f t="shared" si="0"/>
        <v>0</v>
      </c>
    </row>
    <row r="43" spans="1:5" ht="25.5">
      <c r="A43" s="10" t="s">
        <v>92</v>
      </c>
      <c r="B43" s="33" t="s">
        <v>93</v>
      </c>
      <c r="C43" s="32">
        <f>SUM(C44)</f>
        <v>276772</v>
      </c>
      <c r="D43" s="32">
        <f>SUM(D44)</f>
        <v>19321.14</v>
      </c>
      <c r="E43" s="32">
        <f t="shared" si="0"/>
        <v>296093.14</v>
      </c>
    </row>
    <row r="44" spans="1:5" ht="25.5">
      <c r="A44" s="9" t="s">
        <v>102</v>
      </c>
      <c r="B44" s="33" t="s">
        <v>101</v>
      </c>
      <c r="C44" s="32">
        <v>276772</v>
      </c>
      <c r="D44" s="32">
        <f>13891+139.1+5291.04</f>
        <v>19321.14</v>
      </c>
      <c r="E44" s="32">
        <f t="shared" si="0"/>
        <v>296093.14</v>
      </c>
    </row>
    <row r="45" spans="1:5" ht="12.75">
      <c r="A45" s="9"/>
      <c r="B45" s="35"/>
      <c r="C45" s="32"/>
      <c r="D45" s="32"/>
      <c r="E45" s="32">
        <f t="shared" si="0"/>
        <v>0</v>
      </c>
    </row>
    <row r="46" spans="1:5" ht="25.5">
      <c r="A46" s="23" t="s">
        <v>74</v>
      </c>
      <c r="B46" s="36" t="s">
        <v>75</v>
      </c>
      <c r="C46" s="32">
        <f>SUM(C47:C48)</f>
        <v>875000</v>
      </c>
      <c r="D46" s="32">
        <f>SUM(D47:D48)</f>
        <v>0</v>
      </c>
      <c r="E46" s="32">
        <f t="shared" si="0"/>
        <v>875000</v>
      </c>
    </row>
    <row r="47" spans="1:5" ht="104.25" customHeight="1">
      <c r="A47" s="26" t="s">
        <v>104</v>
      </c>
      <c r="B47" s="37" t="s">
        <v>103</v>
      </c>
      <c r="C47" s="32">
        <v>800000</v>
      </c>
      <c r="D47" s="32"/>
      <c r="E47" s="32">
        <f t="shared" si="0"/>
        <v>800000</v>
      </c>
    </row>
    <row r="48" spans="1:5" ht="51">
      <c r="A48" s="9" t="s">
        <v>76</v>
      </c>
      <c r="B48" s="35" t="s">
        <v>121</v>
      </c>
      <c r="C48" s="32">
        <v>75000</v>
      </c>
      <c r="D48" s="32"/>
      <c r="E48" s="32">
        <f t="shared" si="0"/>
        <v>75000</v>
      </c>
    </row>
    <row r="49" spans="1:5" ht="12.75">
      <c r="A49" s="9"/>
      <c r="B49" s="35"/>
      <c r="C49" s="32"/>
      <c r="D49" s="32"/>
      <c r="E49" s="32">
        <f t="shared" si="0"/>
        <v>0</v>
      </c>
    </row>
    <row r="50" spans="1:5" ht="12.75">
      <c r="A50" s="10" t="s">
        <v>40</v>
      </c>
      <c r="B50" s="33" t="s">
        <v>39</v>
      </c>
      <c r="C50" s="32">
        <f>SUM(C51:C54)</f>
        <v>630000</v>
      </c>
      <c r="D50" s="32">
        <f>SUM(D51:D54)</f>
        <v>0</v>
      </c>
      <c r="E50" s="32">
        <f t="shared" si="0"/>
        <v>630000</v>
      </c>
    </row>
    <row r="51" spans="1:5" ht="25.5">
      <c r="A51" s="18" t="s">
        <v>57</v>
      </c>
      <c r="B51" s="33" t="s">
        <v>69</v>
      </c>
      <c r="C51" s="32">
        <v>26000</v>
      </c>
      <c r="D51" s="32"/>
      <c r="E51" s="32">
        <f t="shared" si="0"/>
        <v>26000</v>
      </c>
    </row>
    <row r="52" spans="1:5" ht="102.75" customHeight="1">
      <c r="A52" s="18" t="s">
        <v>77</v>
      </c>
      <c r="B52" s="33" t="s">
        <v>70</v>
      </c>
      <c r="C52" s="32">
        <v>139000</v>
      </c>
      <c r="D52" s="32"/>
      <c r="E52" s="32">
        <f t="shared" si="0"/>
        <v>139000</v>
      </c>
    </row>
    <row r="53" spans="1:5" ht="63" customHeight="1">
      <c r="A53" s="18" t="s">
        <v>60</v>
      </c>
      <c r="B53" s="33" t="s">
        <v>71</v>
      </c>
      <c r="C53" s="32">
        <v>28000</v>
      </c>
      <c r="D53" s="32"/>
      <c r="E53" s="32">
        <f t="shared" si="0"/>
        <v>28000</v>
      </c>
    </row>
    <row r="54" spans="1:5" ht="50.25" customHeight="1">
      <c r="A54" s="18" t="s">
        <v>58</v>
      </c>
      <c r="B54" s="38" t="s">
        <v>59</v>
      </c>
      <c r="C54" s="32">
        <v>437000</v>
      </c>
      <c r="D54" s="32"/>
      <c r="E54" s="32">
        <f t="shared" si="0"/>
        <v>437000</v>
      </c>
    </row>
    <row r="55" spans="1:5" ht="12.75">
      <c r="A55" s="18"/>
      <c r="B55" s="39"/>
      <c r="C55" s="32"/>
      <c r="D55" s="32"/>
      <c r="E55" s="32">
        <f t="shared" si="0"/>
        <v>0</v>
      </c>
    </row>
    <row r="56" spans="1:5" ht="12.75">
      <c r="A56" s="7" t="s">
        <v>4</v>
      </c>
      <c r="B56" s="30" t="s">
        <v>17</v>
      </c>
      <c r="C56" s="31">
        <f>SUM(C58+C125+C127+C129)</f>
        <v>387257287.33000004</v>
      </c>
      <c r="D56" s="31">
        <f>SUM(D58+D125+D127+D129)</f>
        <v>54033266.339999996</v>
      </c>
      <c r="E56" s="31">
        <f>SUM(C56:D56)</f>
        <v>441290553.67</v>
      </c>
    </row>
    <row r="57" spans="1:5" ht="12.75">
      <c r="A57" s="8"/>
      <c r="B57" s="33"/>
      <c r="C57" s="32"/>
      <c r="D57" s="32"/>
      <c r="E57" s="32"/>
    </row>
    <row r="58" spans="1:5" ht="38.25">
      <c r="A58" s="8" t="s">
        <v>38</v>
      </c>
      <c r="B58" s="33" t="s">
        <v>18</v>
      </c>
      <c r="C58" s="32">
        <f>SUM(C60+C64+C89+C112+C122)</f>
        <v>387192600</v>
      </c>
      <c r="D58" s="32">
        <f>SUM(D60+D64+D89+D112+D122)</f>
        <v>54047587.48</v>
      </c>
      <c r="E58" s="32">
        <f>SUM(C58:D58)</f>
        <v>441240187.48</v>
      </c>
    </row>
    <row r="59" spans="1:5" ht="12.75">
      <c r="A59" s="8"/>
      <c r="B59" s="33"/>
      <c r="C59" s="32"/>
      <c r="D59" s="32"/>
      <c r="E59" s="32"/>
    </row>
    <row r="60" spans="1:5" ht="40.5" customHeight="1">
      <c r="A60" s="17" t="s">
        <v>155</v>
      </c>
      <c r="B60" s="37" t="s">
        <v>19</v>
      </c>
      <c r="C60" s="40">
        <f>SUM(C61:C62)</f>
        <v>3470000</v>
      </c>
      <c r="D60" s="40">
        <f>SUM(D61:D62)</f>
        <v>0</v>
      </c>
      <c r="E60" s="32">
        <f aca="true" t="shared" si="1" ref="E60:E130">SUM(C60:D60)</f>
        <v>3470000</v>
      </c>
    </row>
    <row r="61" spans="1:5" ht="25.5">
      <c r="A61" s="9" t="s">
        <v>42</v>
      </c>
      <c r="B61" s="33" t="s">
        <v>43</v>
      </c>
      <c r="C61" s="40">
        <v>1953400</v>
      </c>
      <c r="D61" s="40"/>
      <c r="E61" s="32">
        <f t="shared" si="1"/>
        <v>1953400</v>
      </c>
    </row>
    <row r="62" spans="1:5" ht="38.25">
      <c r="A62" s="9" t="s">
        <v>162</v>
      </c>
      <c r="B62" s="33" t="s">
        <v>161</v>
      </c>
      <c r="C62" s="40">
        <v>1516600</v>
      </c>
      <c r="D62" s="40"/>
      <c r="E62" s="32">
        <f t="shared" si="1"/>
        <v>1516600</v>
      </c>
    </row>
    <row r="63" spans="1:5" ht="12.75">
      <c r="A63" s="1"/>
      <c r="B63" s="33"/>
      <c r="C63" s="40"/>
      <c r="D63" s="40"/>
      <c r="E63" s="32">
        <f t="shared" si="1"/>
        <v>0</v>
      </c>
    </row>
    <row r="64" spans="1:5" ht="40.5" customHeight="1">
      <c r="A64" s="17" t="s">
        <v>154</v>
      </c>
      <c r="B64" s="37" t="s">
        <v>20</v>
      </c>
      <c r="C64" s="40">
        <f>SUM(C65+C67)</f>
        <v>203301300</v>
      </c>
      <c r="D64" s="40">
        <f>SUM(D65+D67)</f>
        <v>38232550</v>
      </c>
      <c r="E64" s="32">
        <f t="shared" si="1"/>
        <v>241533850</v>
      </c>
    </row>
    <row r="65" spans="1:5" ht="57" customHeight="1">
      <c r="A65" s="17" t="s">
        <v>114</v>
      </c>
      <c r="B65" s="37" t="s">
        <v>115</v>
      </c>
      <c r="C65" s="40">
        <f>SUM(C66:C66)</f>
        <v>76020600</v>
      </c>
      <c r="D65" s="40">
        <f>SUM(D66:D66)</f>
        <v>0</v>
      </c>
      <c r="E65" s="32">
        <f t="shared" si="1"/>
        <v>76020600</v>
      </c>
    </row>
    <row r="66" spans="1:5" ht="47.25" customHeight="1">
      <c r="A66" s="1" t="s">
        <v>116</v>
      </c>
      <c r="B66" s="37"/>
      <c r="C66" s="40">
        <v>76020600</v>
      </c>
      <c r="D66" s="40"/>
      <c r="E66" s="32">
        <f t="shared" si="1"/>
        <v>76020600</v>
      </c>
    </row>
    <row r="67" spans="1:5" ht="12.75">
      <c r="A67" s="9" t="s">
        <v>26</v>
      </c>
      <c r="B67" s="33" t="s">
        <v>25</v>
      </c>
      <c r="C67" s="32">
        <f>SUM(C68)</f>
        <v>127280700</v>
      </c>
      <c r="D67" s="32">
        <f>SUM(D68)</f>
        <v>38232550</v>
      </c>
      <c r="E67" s="32">
        <f t="shared" si="1"/>
        <v>165513250</v>
      </c>
    </row>
    <row r="68" spans="1:5" ht="25.5">
      <c r="A68" s="9" t="s">
        <v>28</v>
      </c>
      <c r="B68" s="33" t="s">
        <v>27</v>
      </c>
      <c r="C68" s="32">
        <f>SUM(C69:C87)</f>
        <v>127280700</v>
      </c>
      <c r="D68" s="32">
        <f>SUM(D69:D87)</f>
        <v>38232550</v>
      </c>
      <c r="E68" s="32">
        <f t="shared" si="1"/>
        <v>165513250</v>
      </c>
    </row>
    <row r="69" spans="1:5" ht="25.5">
      <c r="A69" s="1" t="s">
        <v>113</v>
      </c>
      <c r="B69" s="33"/>
      <c r="C69" s="32">
        <v>96103600</v>
      </c>
      <c r="D69" s="32"/>
      <c r="E69" s="32">
        <f t="shared" si="1"/>
        <v>96103600</v>
      </c>
    </row>
    <row r="70" spans="1:5" ht="35.25" customHeight="1">
      <c r="A70" s="1" t="s">
        <v>122</v>
      </c>
      <c r="B70" s="33"/>
      <c r="C70" s="32">
        <v>6950400</v>
      </c>
      <c r="D70" s="32"/>
      <c r="E70" s="32">
        <f t="shared" si="1"/>
        <v>6950400</v>
      </c>
    </row>
    <row r="71" spans="1:5" ht="63.75">
      <c r="A71" s="1" t="s">
        <v>160</v>
      </c>
      <c r="B71" s="33"/>
      <c r="C71" s="32">
        <v>700000</v>
      </c>
      <c r="D71" s="32"/>
      <c r="E71" s="32">
        <f t="shared" si="1"/>
        <v>700000</v>
      </c>
    </row>
    <row r="72" spans="1:5" ht="77.25" customHeight="1">
      <c r="A72" s="1" t="s">
        <v>46</v>
      </c>
      <c r="B72" s="33"/>
      <c r="C72" s="32">
        <v>82300</v>
      </c>
      <c r="D72" s="32"/>
      <c r="E72" s="32">
        <f t="shared" si="1"/>
        <v>82300</v>
      </c>
    </row>
    <row r="73" spans="1:5" ht="25.5">
      <c r="A73" s="1" t="s">
        <v>123</v>
      </c>
      <c r="B73" s="33"/>
      <c r="C73" s="32">
        <v>2238500</v>
      </c>
      <c r="D73" s="32"/>
      <c r="E73" s="32">
        <f t="shared" si="1"/>
        <v>2238500</v>
      </c>
    </row>
    <row r="74" spans="1:5" ht="66" customHeight="1">
      <c r="A74" s="1" t="s">
        <v>127</v>
      </c>
      <c r="B74" s="33"/>
      <c r="C74" s="32">
        <v>449500</v>
      </c>
      <c r="D74" s="32"/>
      <c r="E74" s="32">
        <f t="shared" si="1"/>
        <v>449500</v>
      </c>
    </row>
    <row r="75" spans="1:5" ht="53.25" customHeight="1">
      <c r="A75" s="1" t="s">
        <v>49</v>
      </c>
      <c r="B75" s="33"/>
      <c r="C75" s="32">
        <v>474000</v>
      </c>
      <c r="D75" s="32"/>
      <c r="E75" s="32">
        <f t="shared" si="1"/>
        <v>474000</v>
      </c>
    </row>
    <row r="76" spans="1:5" ht="105" customHeight="1">
      <c r="A76" s="48" t="s">
        <v>141</v>
      </c>
      <c r="B76" s="33"/>
      <c r="C76" s="32">
        <v>4825800</v>
      </c>
      <c r="D76" s="32">
        <f>790700+285000</f>
        <v>1075700</v>
      </c>
      <c r="E76" s="32">
        <f t="shared" si="1"/>
        <v>5901500</v>
      </c>
    </row>
    <row r="77" spans="1:5" ht="30" customHeight="1">
      <c r="A77" s="1" t="s">
        <v>144</v>
      </c>
      <c r="B77" s="33"/>
      <c r="C77" s="32">
        <v>160000</v>
      </c>
      <c r="D77" s="32"/>
      <c r="E77" s="32">
        <f t="shared" si="1"/>
        <v>160000</v>
      </c>
    </row>
    <row r="78" spans="1:5" ht="105.75" customHeight="1">
      <c r="A78" s="50" t="s">
        <v>145</v>
      </c>
      <c r="B78" s="33"/>
      <c r="C78" s="32">
        <v>1343100</v>
      </c>
      <c r="D78" s="32">
        <v>13516300</v>
      </c>
      <c r="E78" s="32">
        <f t="shared" si="1"/>
        <v>14859400</v>
      </c>
    </row>
    <row r="79" spans="1:5" ht="64.5" customHeight="1">
      <c r="A79" s="27" t="s">
        <v>117</v>
      </c>
      <c r="B79" s="33"/>
      <c r="C79" s="32">
        <v>1993500</v>
      </c>
      <c r="D79" s="32"/>
      <c r="E79" s="32">
        <f t="shared" si="1"/>
        <v>1993500</v>
      </c>
    </row>
    <row r="80" spans="1:5" ht="37.5" customHeight="1">
      <c r="A80" s="27" t="s">
        <v>118</v>
      </c>
      <c r="B80" s="33"/>
      <c r="C80" s="32">
        <v>6647900</v>
      </c>
      <c r="D80" s="32"/>
      <c r="E80" s="32">
        <f t="shared" si="1"/>
        <v>6647900</v>
      </c>
    </row>
    <row r="81" spans="1:5" ht="61.5" customHeight="1">
      <c r="A81" s="27" t="s">
        <v>119</v>
      </c>
      <c r="B81" s="33"/>
      <c r="C81" s="32">
        <v>1176100</v>
      </c>
      <c r="D81" s="32"/>
      <c r="E81" s="32">
        <f t="shared" si="1"/>
        <v>1176100</v>
      </c>
    </row>
    <row r="82" spans="1:5" ht="130.5" customHeight="1">
      <c r="A82" s="47" t="s">
        <v>140</v>
      </c>
      <c r="B82" s="33"/>
      <c r="C82" s="32">
        <v>4000000</v>
      </c>
      <c r="D82" s="32"/>
      <c r="E82" s="32">
        <f t="shared" si="1"/>
        <v>4000000</v>
      </c>
    </row>
    <row r="83" spans="1:5" ht="66.75" customHeight="1">
      <c r="A83" s="1" t="s">
        <v>168</v>
      </c>
      <c r="B83" s="49"/>
      <c r="C83" s="53">
        <v>136000</v>
      </c>
      <c r="D83" s="53">
        <v>17429900</v>
      </c>
      <c r="E83" s="53">
        <f>SUM(C83:D83)</f>
        <v>17565900</v>
      </c>
    </row>
    <row r="84" spans="1:5" ht="66.75" customHeight="1">
      <c r="A84" s="1" t="s">
        <v>171</v>
      </c>
      <c r="B84" s="51"/>
      <c r="C84" s="53"/>
      <c r="D84" s="53">
        <f>390650+600000</f>
        <v>990650</v>
      </c>
      <c r="E84" s="53">
        <f>SUM(C84:D84)</f>
        <v>990650</v>
      </c>
    </row>
    <row r="85" spans="1:5" ht="66.75" customHeight="1">
      <c r="A85" s="1" t="s">
        <v>170</v>
      </c>
      <c r="B85" s="56"/>
      <c r="C85" s="53"/>
      <c r="D85" s="53">
        <v>4300000</v>
      </c>
      <c r="E85" s="53">
        <f>SUM(C85:D85)</f>
        <v>4300000</v>
      </c>
    </row>
    <row r="86" spans="1:5" ht="55.5" customHeight="1">
      <c r="A86" s="1" t="s">
        <v>173</v>
      </c>
      <c r="B86" s="57"/>
      <c r="C86" s="53"/>
      <c r="D86" s="53">
        <v>76000</v>
      </c>
      <c r="E86" s="53">
        <f>SUM(C86:D86)</f>
        <v>76000</v>
      </c>
    </row>
    <row r="87" spans="1:5" ht="43.5" customHeight="1">
      <c r="A87" s="1" t="s">
        <v>169</v>
      </c>
      <c r="B87" s="49"/>
      <c r="C87" s="53"/>
      <c r="D87" s="53">
        <v>844000</v>
      </c>
      <c r="E87" s="53">
        <f>SUM(C87:D87)</f>
        <v>844000</v>
      </c>
    </row>
    <row r="88" spans="1:5" ht="12.75">
      <c r="A88" s="1"/>
      <c r="B88" s="33"/>
      <c r="C88" s="32"/>
      <c r="D88" s="32"/>
      <c r="E88" s="32">
        <f t="shared" si="1"/>
        <v>0</v>
      </c>
    </row>
    <row r="89" spans="1:5" ht="38.25" customHeight="1">
      <c r="A89" s="17" t="s">
        <v>47</v>
      </c>
      <c r="B89" s="37" t="s">
        <v>24</v>
      </c>
      <c r="C89" s="40">
        <f>C90+C92+C93+C104+C105+C106+C107+C108+C91</f>
        <v>177267300</v>
      </c>
      <c r="D89" s="40">
        <f>D90+D92+D93+D104+D105+D106+D107+D108+D91</f>
        <v>15674500</v>
      </c>
      <c r="E89" s="32">
        <f t="shared" si="1"/>
        <v>192941800</v>
      </c>
    </row>
    <row r="90" spans="1:5" ht="61.5" customHeight="1">
      <c r="A90" s="22" t="s">
        <v>65</v>
      </c>
      <c r="B90" s="33" t="s">
        <v>97</v>
      </c>
      <c r="C90" s="40">
        <v>1224300</v>
      </c>
      <c r="D90" s="40"/>
      <c r="E90" s="32">
        <f t="shared" si="1"/>
        <v>1224300</v>
      </c>
    </row>
    <row r="91" spans="1:5" ht="51" customHeight="1">
      <c r="A91" s="22" t="s">
        <v>142</v>
      </c>
      <c r="B91" s="49" t="s">
        <v>143</v>
      </c>
      <c r="C91" s="40">
        <v>1950000</v>
      </c>
      <c r="D91" s="40"/>
      <c r="E91" s="32">
        <f t="shared" si="1"/>
        <v>1950000</v>
      </c>
    </row>
    <row r="92" spans="1:5" ht="51" customHeight="1">
      <c r="A92" s="9" t="s">
        <v>45</v>
      </c>
      <c r="B92" s="33" t="s">
        <v>30</v>
      </c>
      <c r="C92" s="40">
        <v>4832700</v>
      </c>
      <c r="D92" s="40"/>
      <c r="E92" s="32">
        <f t="shared" si="1"/>
        <v>4832700</v>
      </c>
    </row>
    <row r="93" spans="1:5" ht="50.25" customHeight="1">
      <c r="A93" s="17" t="s">
        <v>61</v>
      </c>
      <c r="B93" s="33" t="s">
        <v>62</v>
      </c>
      <c r="C93" s="40">
        <f>SUM(C94:C103)</f>
        <v>7849100</v>
      </c>
      <c r="D93" s="40">
        <f>SUM(D94:D103)</f>
        <v>0</v>
      </c>
      <c r="E93" s="32">
        <f t="shared" si="1"/>
        <v>7849100</v>
      </c>
    </row>
    <row r="94" spans="1:5" ht="51.75" customHeight="1">
      <c r="A94" s="1" t="s">
        <v>50</v>
      </c>
      <c r="B94" s="33"/>
      <c r="C94" s="40">
        <v>2519400</v>
      </c>
      <c r="D94" s="40"/>
      <c r="E94" s="32">
        <f t="shared" si="1"/>
        <v>2519400</v>
      </c>
    </row>
    <row r="95" spans="1:5" ht="25.5">
      <c r="A95" s="1" t="s">
        <v>51</v>
      </c>
      <c r="B95" s="33"/>
      <c r="C95" s="32">
        <v>308600</v>
      </c>
      <c r="D95" s="32"/>
      <c r="E95" s="32">
        <f t="shared" si="1"/>
        <v>308600</v>
      </c>
    </row>
    <row r="96" spans="1:5" ht="51.75" customHeight="1">
      <c r="A96" s="1" t="s">
        <v>52</v>
      </c>
      <c r="B96" s="33"/>
      <c r="C96" s="32">
        <v>1234400</v>
      </c>
      <c r="D96" s="32"/>
      <c r="E96" s="32">
        <f t="shared" si="1"/>
        <v>1234400</v>
      </c>
    </row>
    <row r="97" spans="1:5" ht="47.25" customHeight="1">
      <c r="A97" s="1" t="s">
        <v>53</v>
      </c>
      <c r="B97" s="33"/>
      <c r="C97" s="32">
        <v>900000</v>
      </c>
      <c r="D97" s="32"/>
      <c r="E97" s="32">
        <f t="shared" si="1"/>
        <v>900000</v>
      </c>
    </row>
    <row r="98" spans="1:5" ht="77.25" customHeight="1">
      <c r="A98" s="1" t="s">
        <v>78</v>
      </c>
      <c r="B98" s="33"/>
      <c r="C98" s="32">
        <v>25000</v>
      </c>
      <c r="D98" s="32"/>
      <c r="E98" s="32">
        <f t="shared" si="1"/>
        <v>25000</v>
      </c>
    </row>
    <row r="99" spans="1:5" ht="50.25" customHeight="1">
      <c r="A99" s="1" t="s">
        <v>54</v>
      </c>
      <c r="B99" s="33"/>
      <c r="C99" s="32">
        <v>1852000</v>
      </c>
      <c r="D99" s="32"/>
      <c r="E99" s="32">
        <f t="shared" si="1"/>
        <v>1852000</v>
      </c>
    </row>
    <row r="100" spans="1:5" ht="52.5" customHeight="1">
      <c r="A100" s="1" t="s">
        <v>55</v>
      </c>
      <c r="B100" s="33"/>
      <c r="C100" s="32">
        <v>925700</v>
      </c>
      <c r="D100" s="32"/>
      <c r="E100" s="32">
        <f t="shared" si="1"/>
        <v>925700</v>
      </c>
    </row>
    <row r="101" spans="1:5" ht="41.25" customHeight="1">
      <c r="A101" s="1" t="s">
        <v>95</v>
      </c>
      <c r="B101" s="33"/>
      <c r="C101" s="32">
        <v>59000</v>
      </c>
      <c r="D101" s="32"/>
      <c r="E101" s="32">
        <f t="shared" si="1"/>
        <v>59000</v>
      </c>
    </row>
    <row r="102" spans="1:5" ht="25.5">
      <c r="A102" s="1" t="s">
        <v>96</v>
      </c>
      <c r="B102" s="33"/>
      <c r="C102" s="32">
        <v>25000</v>
      </c>
      <c r="D102" s="32"/>
      <c r="E102" s="32">
        <f t="shared" si="1"/>
        <v>25000</v>
      </c>
    </row>
    <row r="103" spans="1:5" ht="60" customHeight="1">
      <c r="A103" s="1" t="s">
        <v>124</v>
      </c>
      <c r="B103" s="33"/>
      <c r="C103" s="32"/>
      <c r="D103" s="32"/>
      <c r="E103" s="32">
        <f t="shared" si="1"/>
        <v>0</v>
      </c>
    </row>
    <row r="104" spans="1:5" ht="96" customHeight="1">
      <c r="A104" s="9" t="s">
        <v>125</v>
      </c>
      <c r="B104" s="33" t="s">
        <v>63</v>
      </c>
      <c r="C104" s="40">
        <v>349600</v>
      </c>
      <c r="D104" s="40"/>
      <c r="E104" s="32">
        <f t="shared" si="1"/>
        <v>349600</v>
      </c>
    </row>
    <row r="105" spans="1:5" ht="94.5" customHeight="1">
      <c r="A105" s="9" t="s">
        <v>126</v>
      </c>
      <c r="B105" s="33" t="s">
        <v>63</v>
      </c>
      <c r="C105" s="40">
        <v>2675400</v>
      </c>
      <c r="D105" s="40"/>
      <c r="E105" s="32">
        <f t="shared" si="1"/>
        <v>2675400</v>
      </c>
    </row>
    <row r="106" spans="1:5" ht="88.5" customHeight="1">
      <c r="A106" s="9" t="s">
        <v>79</v>
      </c>
      <c r="B106" s="33" t="s">
        <v>64</v>
      </c>
      <c r="C106" s="40">
        <v>8406000</v>
      </c>
      <c r="D106" s="40"/>
      <c r="E106" s="32">
        <f t="shared" si="1"/>
        <v>8406000</v>
      </c>
    </row>
    <row r="107" spans="1:5" ht="48" customHeight="1">
      <c r="A107" s="9" t="s">
        <v>165</v>
      </c>
      <c r="B107" s="33" t="s">
        <v>164</v>
      </c>
      <c r="C107" s="40"/>
      <c r="D107" s="40">
        <v>3410000</v>
      </c>
      <c r="E107" s="32">
        <f t="shared" si="1"/>
        <v>3410000</v>
      </c>
    </row>
    <row r="108" spans="1:5" ht="12.75">
      <c r="A108" s="17" t="s">
        <v>32</v>
      </c>
      <c r="B108" s="37" t="s">
        <v>33</v>
      </c>
      <c r="C108" s="40">
        <f>SUM(C109)</f>
        <v>149980200</v>
      </c>
      <c r="D108" s="40">
        <f>SUM(D109)</f>
        <v>12264500</v>
      </c>
      <c r="E108" s="32">
        <f t="shared" si="1"/>
        <v>162244700</v>
      </c>
    </row>
    <row r="109" spans="1:5" ht="25.5">
      <c r="A109" s="9" t="s">
        <v>29</v>
      </c>
      <c r="B109" s="33" t="s">
        <v>31</v>
      </c>
      <c r="C109" s="40">
        <f>SUM(C110:C111)</f>
        <v>149980200</v>
      </c>
      <c r="D109" s="40">
        <f>SUM(D110:D111)</f>
        <v>12264500</v>
      </c>
      <c r="E109" s="32">
        <f t="shared" si="1"/>
        <v>162244700</v>
      </c>
    </row>
    <row r="110" spans="1:5" ht="25.5">
      <c r="A110" s="1" t="s">
        <v>94</v>
      </c>
      <c r="B110" s="33"/>
      <c r="C110" s="32">
        <v>149980200</v>
      </c>
      <c r="D110" s="32">
        <v>12264500</v>
      </c>
      <c r="E110" s="32">
        <f t="shared" si="1"/>
        <v>162244700</v>
      </c>
    </row>
    <row r="111" spans="1:5" ht="12.75">
      <c r="A111" s="1"/>
      <c r="B111" s="33"/>
      <c r="C111" s="32"/>
      <c r="D111" s="32"/>
      <c r="E111" s="32">
        <f t="shared" si="1"/>
        <v>0</v>
      </c>
    </row>
    <row r="112" spans="1:5" ht="12.75">
      <c r="A112" s="9" t="s">
        <v>48</v>
      </c>
      <c r="B112" s="33" t="s">
        <v>44</v>
      </c>
      <c r="C112" s="40">
        <f>C119+C113+C120</f>
        <v>3057500</v>
      </c>
      <c r="D112" s="40">
        <f>D119+D113+D120</f>
        <v>140537.47999999998</v>
      </c>
      <c r="E112" s="32">
        <f t="shared" si="1"/>
        <v>3198037.48</v>
      </c>
    </row>
    <row r="113" spans="1:5" ht="89.25" customHeight="1">
      <c r="A113" s="1" t="s">
        <v>87</v>
      </c>
      <c r="B113" s="33" t="s">
        <v>88</v>
      </c>
      <c r="C113" s="40">
        <f>SUM(C114:C118)</f>
        <v>2907200</v>
      </c>
      <c r="D113" s="40">
        <f>SUM(D114:D118)</f>
        <v>125087.48</v>
      </c>
      <c r="E113" s="32">
        <f t="shared" si="1"/>
        <v>3032287.48</v>
      </c>
    </row>
    <row r="114" spans="1:5" ht="38.25">
      <c r="A114" s="24" t="s">
        <v>129</v>
      </c>
      <c r="B114" s="33"/>
      <c r="C114" s="40">
        <v>1628400</v>
      </c>
      <c r="D114" s="40"/>
      <c r="E114" s="32">
        <f t="shared" si="1"/>
        <v>1628400</v>
      </c>
    </row>
    <row r="115" spans="1:5" ht="38.25">
      <c r="A115" s="24" t="s">
        <v>128</v>
      </c>
      <c r="B115" s="33"/>
      <c r="C115" s="40">
        <v>430000</v>
      </c>
      <c r="D115" s="40"/>
      <c r="E115" s="32">
        <f t="shared" si="1"/>
        <v>430000</v>
      </c>
    </row>
    <row r="116" spans="1:5" ht="39" customHeight="1">
      <c r="A116" s="24" t="s">
        <v>130</v>
      </c>
      <c r="B116" s="33"/>
      <c r="C116" s="40">
        <v>649600</v>
      </c>
      <c r="D116" s="40"/>
      <c r="E116" s="32">
        <f t="shared" si="1"/>
        <v>649600</v>
      </c>
    </row>
    <row r="117" spans="1:5" ht="43.5" customHeight="1">
      <c r="A117" s="24" t="s">
        <v>89</v>
      </c>
      <c r="B117" s="33"/>
      <c r="C117" s="40">
        <v>199200</v>
      </c>
      <c r="D117" s="40"/>
      <c r="E117" s="32">
        <f t="shared" si="1"/>
        <v>199200</v>
      </c>
    </row>
    <row r="118" spans="1:5" ht="43.5" customHeight="1">
      <c r="A118" s="24" t="s">
        <v>172</v>
      </c>
      <c r="B118" s="33"/>
      <c r="C118" s="40"/>
      <c r="D118" s="40">
        <v>125087.48</v>
      </c>
      <c r="E118" s="32">
        <f t="shared" si="1"/>
        <v>125087.48</v>
      </c>
    </row>
    <row r="119" spans="1:5" ht="63" customHeight="1">
      <c r="A119" s="1" t="s">
        <v>84</v>
      </c>
      <c r="B119" s="33" t="s">
        <v>85</v>
      </c>
      <c r="C119" s="40">
        <v>150300</v>
      </c>
      <c r="D119" s="40">
        <v>15200</v>
      </c>
      <c r="E119" s="32">
        <f t="shared" si="1"/>
        <v>165500</v>
      </c>
    </row>
    <row r="120" spans="1:5" ht="43.5" customHeight="1">
      <c r="A120" s="1" t="s">
        <v>167</v>
      </c>
      <c r="B120" s="33" t="s">
        <v>166</v>
      </c>
      <c r="C120" s="40"/>
      <c r="D120" s="40">
        <f>50+200</f>
        <v>250</v>
      </c>
      <c r="E120" s="32">
        <f t="shared" si="1"/>
        <v>250</v>
      </c>
    </row>
    <row r="121" spans="1:5" ht="12.75">
      <c r="A121" s="9"/>
      <c r="B121" s="33"/>
      <c r="C121" s="40"/>
      <c r="D121" s="40"/>
      <c r="E121" s="32">
        <f t="shared" si="1"/>
        <v>0</v>
      </c>
    </row>
    <row r="122" spans="1:5" ht="45.75" customHeight="1">
      <c r="A122" s="9" t="s">
        <v>80</v>
      </c>
      <c r="B122" s="33" t="s">
        <v>81</v>
      </c>
      <c r="C122" s="40">
        <f>+C123</f>
        <v>96500</v>
      </c>
      <c r="D122" s="40">
        <f>+D123</f>
        <v>0</v>
      </c>
      <c r="E122" s="32">
        <f t="shared" si="1"/>
        <v>96500</v>
      </c>
    </row>
    <row r="123" spans="1:5" ht="38.25">
      <c r="A123" s="1" t="s">
        <v>83</v>
      </c>
      <c r="B123" s="33" t="s">
        <v>82</v>
      </c>
      <c r="C123" s="40">
        <f>+C124</f>
        <v>96500</v>
      </c>
      <c r="D123" s="40">
        <f>+D124</f>
        <v>0</v>
      </c>
      <c r="E123" s="32">
        <f t="shared" si="1"/>
        <v>96500</v>
      </c>
    </row>
    <row r="124" spans="1:5" ht="79.5" customHeight="1">
      <c r="A124" s="24" t="s">
        <v>86</v>
      </c>
      <c r="B124" s="33"/>
      <c r="C124" s="40">
        <v>96500</v>
      </c>
      <c r="D124" s="40"/>
      <c r="E124" s="32">
        <f t="shared" si="1"/>
        <v>96500</v>
      </c>
    </row>
    <row r="125" spans="1:5" ht="24" customHeight="1">
      <c r="A125" s="24" t="s">
        <v>156</v>
      </c>
      <c r="B125" s="49" t="s">
        <v>157</v>
      </c>
      <c r="C125" s="54">
        <f>C126</f>
        <v>533795</v>
      </c>
      <c r="D125" s="54">
        <f>D126</f>
        <v>5000</v>
      </c>
      <c r="E125" s="54">
        <f>SUM(C125:D125)</f>
        <v>538795</v>
      </c>
    </row>
    <row r="126" spans="1:5" ht="25.5" customHeight="1">
      <c r="A126" s="24" t="s">
        <v>158</v>
      </c>
      <c r="B126" s="55" t="s">
        <v>159</v>
      </c>
      <c r="C126" s="54">
        <v>533795</v>
      </c>
      <c r="D126" s="54">
        <v>5000</v>
      </c>
      <c r="E126" s="54">
        <f>SUM(C126:D126)</f>
        <v>538795</v>
      </c>
    </row>
    <row r="127" spans="1:5" ht="79.5" customHeight="1">
      <c r="A127" s="46" t="s">
        <v>146</v>
      </c>
      <c r="B127" s="51" t="s">
        <v>147</v>
      </c>
      <c r="C127" s="40">
        <f>C128</f>
        <v>8461.86</v>
      </c>
      <c r="D127" s="40">
        <f>D128</f>
        <v>0</v>
      </c>
      <c r="E127" s="32">
        <f t="shared" si="1"/>
        <v>8461.86</v>
      </c>
    </row>
    <row r="128" spans="1:5" ht="79.5" customHeight="1">
      <c r="A128" s="24" t="s">
        <v>148</v>
      </c>
      <c r="B128" s="49" t="s">
        <v>149</v>
      </c>
      <c r="C128" s="40">
        <v>8461.86</v>
      </c>
      <c r="D128" s="40"/>
      <c r="E128" s="32">
        <f t="shared" si="1"/>
        <v>8461.86</v>
      </c>
    </row>
    <row r="129" spans="1:5" ht="51" customHeight="1">
      <c r="A129" s="1" t="s">
        <v>150</v>
      </c>
      <c r="B129" s="49" t="s">
        <v>151</v>
      </c>
      <c r="C129" s="40">
        <f>C130</f>
        <v>-477569.53</v>
      </c>
      <c r="D129" s="40">
        <f>D130</f>
        <v>-19321.14</v>
      </c>
      <c r="E129" s="32">
        <f t="shared" si="1"/>
        <v>-496890.67000000004</v>
      </c>
    </row>
    <row r="130" spans="1:5" ht="54" customHeight="1">
      <c r="A130" s="52" t="s">
        <v>152</v>
      </c>
      <c r="B130" s="49" t="s">
        <v>153</v>
      </c>
      <c r="C130" s="40">
        <v>-477569.53</v>
      </c>
      <c r="D130" s="40">
        <f>-13891-139.1-5291.04</f>
        <v>-19321.14</v>
      </c>
      <c r="E130" s="32">
        <f t="shared" si="1"/>
        <v>-496890.67000000004</v>
      </c>
    </row>
    <row r="131" spans="1:5" ht="12.75">
      <c r="A131" s="24"/>
      <c r="B131" s="33"/>
      <c r="C131" s="40"/>
      <c r="D131" s="40"/>
      <c r="E131" s="32"/>
    </row>
    <row r="132" spans="1:6" ht="12.75">
      <c r="A132" s="11" t="s">
        <v>23</v>
      </c>
      <c r="B132" s="41"/>
      <c r="C132" s="42">
        <f>C17+C56</f>
        <v>469092859.33000004</v>
      </c>
      <c r="D132" s="42">
        <f>D17+D56</f>
        <v>54052587.48</v>
      </c>
      <c r="E132" s="42">
        <f>SUM(C132:D132)</f>
        <v>523145446.81000006</v>
      </c>
      <c r="F132" s="2" t="s">
        <v>163</v>
      </c>
    </row>
    <row r="133" spans="1:2" ht="13.5" customHeight="1">
      <c r="A133" s="12"/>
      <c r="B133" s="13"/>
    </row>
  </sheetData>
  <sheetProtection/>
  <mergeCells count="1">
    <mergeCell ref="A12:E1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Владимир Ф. Щепихин</cp:lastModifiedBy>
  <cp:lastPrinted>2013-05-30T06:30:09Z</cp:lastPrinted>
  <dcterms:created xsi:type="dcterms:W3CDTF">2004-09-13T07:20:24Z</dcterms:created>
  <dcterms:modified xsi:type="dcterms:W3CDTF">2013-09-19T10:17:34Z</dcterms:modified>
  <cp:category/>
  <cp:version/>
  <cp:contentType/>
  <cp:contentStatus/>
</cp:coreProperties>
</file>