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Лист1" sheetId="1" r:id="rId1"/>
  </sheets>
  <definedNames>
    <definedName name="_xlnm.Print_Titles" localSheetId="0">'Лист1'!$13:$14</definedName>
    <definedName name="_xlnm.Print_Area" localSheetId="0">'Лист1'!$A$1:$J$150</definedName>
  </definedNames>
  <calcPr fullCalcOnLoad="1"/>
</workbook>
</file>

<file path=xl/comments1.xml><?xml version="1.0" encoding="utf-8"?>
<comments xmlns="http://schemas.openxmlformats.org/spreadsheetml/2006/main">
  <authors>
    <author>Личутина О. В.</author>
  </authors>
  <commentList>
    <comment ref="H62" authorId="0">
      <text>
        <r>
          <rPr>
            <sz val="8"/>
            <rFont val="Tahoma"/>
            <family val="0"/>
          </rPr>
          <t xml:space="preserve">водовод
</t>
        </r>
      </text>
    </comment>
    <comment ref="H56" authorId="0">
      <text>
        <r>
          <rPr>
            <sz val="8"/>
            <rFont val="Tahoma"/>
            <family val="0"/>
          </rPr>
          <t>школа</t>
        </r>
      </text>
    </comment>
    <comment ref="H54" authorId="0">
      <text>
        <r>
          <rPr>
            <sz val="8"/>
            <rFont val="Tahoma"/>
            <family val="0"/>
          </rPr>
          <t>ДЕТСАД</t>
        </r>
      </text>
    </comment>
    <comment ref="I56" authorId="0">
      <text>
        <r>
          <rPr>
            <sz val="8"/>
            <rFont val="Tahoma"/>
            <family val="0"/>
          </rPr>
          <t>ост прош.года отАГД на школу</t>
        </r>
      </text>
    </comment>
    <comment ref="I62" authorId="0">
      <text>
        <r>
          <rPr>
            <sz val="8"/>
            <rFont val="Tahoma"/>
            <family val="0"/>
          </rPr>
          <t xml:space="preserve">водовод
</t>
        </r>
      </text>
    </comment>
    <comment ref="I142" authorId="0">
      <text>
        <r>
          <rPr>
            <sz val="8"/>
            <rFont val="Tahoma"/>
            <family val="0"/>
          </rPr>
          <t>пер.из стр.школы</t>
        </r>
      </text>
    </comment>
  </commentList>
</comments>
</file>

<file path=xl/sharedStrings.xml><?xml version="1.0" encoding="utf-8"?>
<sst xmlns="http://schemas.openxmlformats.org/spreadsheetml/2006/main" count="517" uniqueCount="140">
  <si>
    <t>к решению Собрания депутатов</t>
  </si>
  <si>
    <t>МО "Мезенский муниципальный район"</t>
  </si>
  <si>
    <t>№ п/п</t>
  </si>
  <si>
    <t xml:space="preserve">Наименование </t>
  </si>
  <si>
    <t>Целевая статья</t>
  </si>
  <si>
    <t>Гла-ва</t>
  </si>
  <si>
    <t>Раз-дел</t>
  </si>
  <si>
    <t>Под-раз-дел</t>
  </si>
  <si>
    <t>Вид рас-хо-дов</t>
  </si>
  <si>
    <t>1</t>
  </si>
  <si>
    <t>4</t>
  </si>
  <si>
    <t>5</t>
  </si>
  <si>
    <t>6</t>
  </si>
  <si>
    <t>7</t>
  </si>
  <si>
    <t>Целевые программы Мезенского муниципального района</t>
  </si>
  <si>
    <t>795 00 00</t>
  </si>
  <si>
    <t>Социальная политика</t>
  </si>
  <si>
    <t>10</t>
  </si>
  <si>
    <t>Социальное обеспечение населения</t>
  </si>
  <si>
    <t>03</t>
  </si>
  <si>
    <t>Субсидии на осуществление мероприятий по обеспечению жильем граждан РФ, проживающих в сельской местности</t>
  </si>
  <si>
    <t>099</t>
  </si>
  <si>
    <t>2</t>
  </si>
  <si>
    <t>04</t>
  </si>
  <si>
    <t>12</t>
  </si>
  <si>
    <t>Бюджетные инвестиции</t>
  </si>
  <si>
    <t>003</t>
  </si>
  <si>
    <t>Жилищно-коммунальное хозяйство</t>
  </si>
  <si>
    <t>05</t>
  </si>
  <si>
    <t>01</t>
  </si>
  <si>
    <t>3</t>
  </si>
  <si>
    <t>017</t>
  </si>
  <si>
    <t>Образование</t>
  </si>
  <si>
    <t>07</t>
  </si>
  <si>
    <t>015</t>
  </si>
  <si>
    <t>Молодежная политика и оздоровление детей</t>
  </si>
  <si>
    <t>Проведение мероприятий для детей и молодежи</t>
  </si>
  <si>
    <t xml:space="preserve">015 </t>
  </si>
  <si>
    <t>447</t>
  </si>
  <si>
    <t>Национальная безопасность и правоохранительная деятельность</t>
  </si>
  <si>
    <t>02</t>
  </si>
  <si>
    <t>Выполнение функций органами местного самоуправления</t>
  </si>
  <si>
    <t>500</t>
  </si>
  <si>
    <t>8</t>
  </si>
  <si>
    <t xml:space="preserve">Социальная политика </t>
  </si>
  <si>
    <t>Социальные выплаты</t>
  </si>
  <si>
    <t xml:space="preserve">03 </t>
  </si>
  <si>
    <t>005</t>
  </si>
  <si>
    <t>9</t>
  </si>
  <si>
    <t>079</t>
  </si>
  <si>
    <t>11</t>
  </si>
  <si>
    <t>Охрана семьи и детства</t>
  </si>
  <si>
    <t>Физическая культура и спорт</t>
  </si>
  <si>
    <t>Итого</t>
  </si>
  <si>
    <t>Обеспечение пожарной безопасности</t>
  </si>
  <si>
    <t>13</t>
  </si>
  <si>
    <t>Общегосударственные вопросы</t>
  </si>
  <si>
    <t>Другие общегосударственные вопросы</t>
  </si>
  <si>
    <t>Общее образование</t>
  </si>
  <si>
    <t>Коммунальное хозяйство</t>
  </si>
  <si>
    <t>795 02 00</t>
  </si>
  <si>
    <t>795 03 00</t>
  </si>
  <si>
    <t>Управление образования администрации МО "Мезенский муниципальный район"</t>
  </si>
  <si>
    <t>795 04 00</t>
  </si>
  <si>
    <t>795 05 00</t>
  </si>
  <si>
    <t>Подпрограмма "Социальное строительство"</t>
  </si>
  <si>
    <t>795 05 03</t>
  </si>
  <si>
    <t>Подпрограмма "Строительная инфраструктура"</t>
  </si>
  <si>
    <t>795 05 04</t>
  </si>
  <si>
    <t>795 06 00</t>
  </si>
  <si>
    <t>795 07 00</t>
  </si>
  <si>
    <t>Долгосрочная целевая программа «Пожарная безопасность в населенных пунктах муниципального образования «Мезенский район» на 2011-2013 годы</t>
  </si>
  <si>
    <t>795 09 00</t>
  </si>
  <si>
    <t>795 11 00</t>
  </si>
  <si>
    <t>Социально-экономическая целевая программа"Профилактика безнадзорности и правонарушений несовершеннолетних муниципального образования "Мезенский район" на 2011-2013 годы"</t>
  </si>
  <si>
    <t>795 14 00</t>
  </si>
  <si>
    <t>795 15 00</t>
  </si>
  <si>
    <t>795 17 00</t>
  </si>
  <si>
    <t>Мероприятия в области спорта и физической культуры</t>
  </si>
  <si>
    <t xml:space="preserve">Физическая культура </t>
  </si>
  <si>
    <t>09</t>
  </si>
  <si>
    <t>Другие вопросы в области образования</t>
  </si>
  <si>
    <t>795 01 00</t>
  </si>
  <si>
    <t>Муниципальная целевая программа "Развитие общественного пассажирского транспорта на 2012 - 2016 годы"</t>
  </si>
  <si>
    <t>Финансовый отдел администрации МО "Мезенский муниципальный район"</t>
  </si>
  <si>
    <t>Национальная экономика</t>
  </si>
  <si>
    <t>08</t>
  </si>
  <si>
    <t>Транспорт</t>
  </si>
  <si>
    <t>703</t>
  </si>
  <si>
    <t>Субсидии бюджетным учреждениям на иные цели</t>
  </si>
  <si>
    <t>Подпрограмма "Градостроительное планирование"</t>
  </si>
  <si>
    <t>795 05 01</t>
  </si>
  <si>
    <t>Другие вопросы в области национальной экономики</t>
  </si>
  <si>
    <t>795 10 00</t>
  </si>
  <si>
    <t>Культура и кинематография</t>
  </si>
  <si>
    <t>Культура</t>
  </si>
  <si>
    <t>Социально-экономическая целевая программа"Обеспечение жильем молодых семей, проживающих на территории Мезенского района на 2011-2013 годы"</t>
  </si>
  <si>
    <t>795 13 00</t>
  </si>
  <si>
    <t>Муниципальная адресная программа "Проведение капитального ремонта многоквартирных домов на 2011 - 2013 годы на территории МО "Мезенский район"</t>
  </si>
  <si>
    <t>Жилищное хозяйство</t>
  </si>
  <si>
    <t>006</t>
  </si>
  <si>
    <t>Субсидии юридическим лицам</t>
  </si>
  <si>
    <t>795 16 00</t>
  </si>
  <si>
    <t>Районная целевая программа "Наследие Кузина на 2012-2014 годы"</t>
  </si>
  <si>
    <t>795 20 00</t>
  </si>
  <si>
    <t>Долгосрочная целевая программа "Развитие территориального общественного самоуправления в Мезенском районе на 2012 - 2014 годы"</t>
  </si>
  <si>
    <t>5.1</t>
  </si>
  <si>
    <t>5.2</t>
  </si>
  <si>
    <t>5.3</t>
  </si>
  <si>
    <t>14</t>
  </si>
  <si>
    <t>15</t>
  </si>
  <si>
    <t>16</t>
  </si>
  <si>
    <t>028</t>
  </si>
  <si>
    <t>Приложение № 5</t>
  </si>
  <si>
    <t>Утвеждено</t>
  </si>
  <si>
    <t>Изменения (+/-)</t>
  </si>
  <si>
    <t>Утверждено с учетом изменений</t>
  </si>
  <si>
    <t>Мероприятия в сфере образования</t>
  </si>
  <si>
    <t>022</t>
  </si>
  <si>
    <t>"Приложение № 8</t>
  </si>
  <si>
    <t>Распределение бюджетных ассигнований на реализацию целевых программ Мезенского муниципального района на 2013 год</t>
  </si>
  <si>
    <t>Целевая программа Мезенского района Архангельской области "Строительство и приобретение жилья в сельской местности на 2012-2014 годы"</t>
  </si>
  <si>
    <t>Социально-экономическая целевая программа "Развитие общего образования и воспитания в образовательных учреждениях Мезенского района на 2012-2014 годы</t>
  </si>
  <si>
    <t>Социально-экономическая программа "Обеспечение безопасности образовательных учреждений района и создания условий для сохранения здоровья учащихся Мезенского района на 2011-2013 годы"</t>
  </si>
  <si>
    <t>Долгосрочная целевая программа "Активизация индивидуального жилищного строительства в Мезенском районе Архангельской области на 2009-2014 годы"</t>
  </si>
  <si>
    <t>Долгосрочная целевая программа "Развитие строительства социальных объектов на территории Мезенского муниципального района на 2013-2015 годы"</t>
  </si>
  <si>
    <t>Социально-экономическая целевая программа Мезенского  района "Молодежь Мезени на 2012 - 2014 годы"</t>
  </si>
  <si>
    <t>Долгосрочная целевая программа "Развитие сферы культуры муниципального образования "Мезенский район" на 2012-2014 годы"</t>
  </si>
  <si>
    <t>Целевая программа "Развитие малого и среднего предпринимательства на территории МО "Мезенский муниципальный район" на 2013-2015 годы"</t>
  </si>
  <si>
    <t>Целевая программа "Развитие туризма МО "Мезенский район" на 2013-2015 годы"</t>
  </si>
  <si>
    <t>Дошкольное образование</t>
  </si>
  <si>
    <t xml:space="preserve">Бюджетные инвестиции </t>
  </si>
  <si>
    <t>от 13 декабря 2012 года №  237</t>
  </si>
  <si>
    <t xml:space="preserve">Иные субсидии </t>
  </si>
  <si>
    <t>018</t>
  </si>
  <si>
    <t>Отдел по делам молодежи, культуре и искусству администрации МО "Мезенский муниципальный район"</t>
  </si>
  <si>
    <t>Долгосрочная целевая программа "Энергосбережение и повышение энергетической эффективности в муниципальных учреждениях МО "Мезенский район" на 2010-2014 гг."</t>
  </si>
  <si>
    <t>795 19 00</t>
  </si>
  <si>
    <t>17</t>
  </si>
  <si>
    <t xml:space="preserve">от 21 февраля 2013 года №259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</si>
</sst>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_-* #,##0.00_р_._-;\-* #,##0.00_р_._-;_-* &quot;-&quot;?_р_._-;_-@_-"/>
    <numFmt numFmtId="166" formatCode="_-* #,##0_р_._-;\-* #,##0_р_._-;_-* &quot;-&quot;?_р_._-;_-@_-"/>
    <numFmt numFmtId="167" formatCode="_(* #,##0_);_(* \(#,##0\);_(* &quot;-&quot;??_);_(@_)"/>
    <numFmt numFmtId="168" formatCode="#,##0.00_ ;[Red]\-#,##0.00\ "/>
    <numFmt numFmtId="169" formatCode="#,##0.0_ ;[Red]\-#,##0.0\ "/>
    <numFmt numFmtId="170" formatCode="#,##0_ ;[Red]\-#,##0\ "/>
    <numFmt numFmtId="171" formatCode="#,##0.000_ ;[Red]\-#,##0.000\ "/>
  </numFmts>
  <fonts count="52">
    <font>
      <sz val="10"/>
      <name val="Arial Cyr"/>
      <family val="0"/>
    </font>
    <font>
      <sz val="10"/>
      <name val="Arial"/>
      <family val="0"/>
    </font>
    <font>
      <sz val="9"/>
      <name val="Arial"/>
      <family val="0"/>
    </font>
    <font>
      <b/>
      <sz val="13"/>
      <name val="Arial"/>
      <family val="2"/>
    </font>
    <font>
      <sz val="7"/>
      <name val="Arial"/>
      <family val="2"/>
    </font>
    <font>
      <sz val="7"/>
      <name val="Arial Cyr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9"/>
      <name val="Arial"/>
      <family val="2"/>
    </font>
    <font>
      <b/>
      <sz val="11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/>
    </xf>
    <xf numFmtId="49" fontId="6" fillId="0" borderId="24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 quotePrefix="1">
      <alignment horizontal="left" vertical="center" wrapText="1"/>
    </xf>
    <xf numFmtId="0" fontId="8" fillId="0" borderId="26" xfId="0" applyFont="1" applyFill="1" applyBorder="1" applyAlignment="1" quotePrefix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 quotePrefix="1">
      <alignment horizontal="left" vertical="center" wrapText="1"/>
    </xf>
    <xf numFmtId="0" fontId="6" fillId="0" borderId="29" xfId="0" applyFont="1" applyFill="1" applyBorder="1" applyAlignment="1">
      <alignment wrapText="1"/>
    </xf>
    <xf numFmtId="0" fontId="0" fillId="0" borderId="2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left" vertical="center" wrapText="1"/>
    </xf>
    <xf numFmtId="49" fontId="0" fillId="0" borderId="27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 wrapText="1"/>
    </xf>
    <xf numFmtId="0" fontId="6" fillId="0" borderId="29" xfId="0" applyFont="1" applyFill="1" applyBorder="1" applyAlignment="1" quotePrefix="1">
      <alignment horizontal="left" wrapText="1"/>
    </xf>
    <xf numFmtId="49" fontId="6" fillId="0" borderId="15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49" fontId="12" fillId="0" borderId="12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 quotePrefix="1">
      <alignment horizontal="right" vertical="center"/>
    </xf>
    <xf numFmtId="0" fontId="0" fillId="0" borderId="29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vertical="center" wrapText="1"/>
    </xf>
    <xf numFmtId="49" fontId="1" fillId="0" borderId="29" xfId="0" applyNumberFormat="1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wrapText="1"/>
    </xf>
    <xf numFmtId="0" fontId="1" fillId="0" borderId="29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center" vertical="center" wrapText="1"/>
    </xf>
    <xf numFmtId="168" fontId="9" fillId="0" borderId="24" xfId="0" applyNumberFormat="1" applyFont="1" applyFill="1" applyBorder="1" applyAlignment="1">
      <alignment horizontal="right" vertical="center"/>
    </xf>
    <xf numFmtId="168" fontId="0" fillId="0" borderId="24" xfId="0" applyNumberFormat="1" applyFont="1" applyFill="1" applyBorder="1" applyAlignment="1">
      <alignment horizontal="right" vertical="center"/>
    </xf>
    <xf numFmtId="168" fontId="9" fillId="0" borderId="24" xfId="0" applyNumberFormat="1" applyFont="1" applyFill="1" applyBorder="1" applyAlignment="1">
      <alignment horizontal="right" vertical="center"/>
    </xf>
    <xf numFmtId="168" fontId="0" fillId="0" borderId="24" xfId="0" applyNumberFormat="1" applyFont="1" applyFill="1" applyBorder="1" applyAlignment="1">
      <alignment horizontal="right" vertical="center"/>
    </xf>
    <xf numFmtId="168" fontId="13" fillId="0" borderId="15" xfId="0" applyNumberFormat="1" applyFont="1" applyFill="1" applyBorder="1" applyAlignment="1">
      <alignment horizontal="right" vertical="center"/>
    </xf>
    <xf numFmtId="49" fontId="0" fillId="0" borderId="27" xfId="0" applyNumberFormat="1" applyFont="1" applyFill="1" applyBorder="1" applyAlignment="1">
      <alignment horizontal="center" vertical="center"/>
    </xf>
    <xf numFmtId="168" fontId="13" fillId="0" borderId="24" xfId="0" applyNumberFormat="1" applyFont="1" applyFill="1" applyBorder="1" applyAlignment="1">
      <alignment horizontal="right" vertical="center"/>
    </xf>
    <xf numFmtId="168" fontId="0" fillId="0" borderId="24" xfId="0" applyNumberFormat="1" applyFill="1" applyBorder="1" applyAlignment="1">
      <alignment horizontal="right" vertical="center"/>
    </xf>
    <xf numFmtId="0" fontId="15" fillId="0" borderId="25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1"/>
  <sheetViews>
    <sheetView tabSelected="1" view="pageBreakPreview" zoomScaleNormal="95" zoomScaleSheetLayoutView="100" zoomScalePageLayoutView="0" workbookViewId="0" topLeftCell="A1">
      <selection activeCell="J1" sqref="J1"/>
    </sheetView>
  </sheetViews>
  <sheetFormatPr defaultColWidth="9.00390625" defaultRowHeight="12.75"/>
  <cols>
    <col min="1" max="1" width="4.125" style="1" customWidth="1"/>
    <col min="2" max="2" width="51.125" style="2" customWidth="1"/>
    <col min="3" max="3" width="11.375" style="2" customWidth="1"/>
    <col min="4" max="4" width="4.625" style="2" customWidth="1"/>
    <col min="5" max="5" width="4.25390625" style="3" customWidth="1"/>
    <col min="6" max="6" width="4.625" style="3" customWidth="1"/>
    <col min="7" max="7" width="4.75390625" style="3" customWidth="1"/>
    <col min="8" max="8" width="16.00390625" style="2" customWidth="1"/>
    <col min="9" max="9" width="20.00390625" style="2" customWidth="1"/>
    <col min="10" max="10" width="18.75390625" style="2" customWidth="1"/>
    <col min="11" max="16384" width="9.125" style="2" customWidth="1"/>
  </cols>
  <sheetData>
    <row r="1" spans="5:10" ht="12.75">
      <c r="E1" s="53"/>
      <c r="H1" s="54"/>
      <c r="J1" s="54" t="s">
        <v>113</v>
      </c>
    </row>
    <row r="2" spans="5:10" ht="12.75">
      <c r="E2" s="53"/>
      <c r="H2" s="55"/>
      <c r="J2" s="55" t="s">
        <v>0</v>
      </c>
    </row>
    <row r="3" spans="5:10" ht="12.75">
      <c r="E3" s="53"/>
      <c r="H3" s="54"/>
      <c r="J3" s="54" t="s">
        <v>1</v>
      </c>
    </row>
    <row r="4" spans="5:10" ht="12.75">
      <c r="E4" s="53"/>
      <c r="H4" s="54"/>
      <c r="J4" s="86" t="s">
        <v>139</v>
      </c>
    </row>
    <row r="5" spans="5:10" ht="12.75">
      <c r="E5" s="53"/>
      <c r="H5" s="54"/>
      <c r="J5" s="54"/>
    </row>
    <row r="6" spans="5:10" ht="12.75">
      <c r="E6" s="53"/>
      <c r="H6" s="54"/>
      <c r="J6" s="54" t="s">
        <v>119</v>
      </c>
    </row>
    <row r="7" spans="5:10" ht="12.75">
      <c r="E7" s="53"/>
      <c r="H7" s="54"/>
      <c r="J7" s="55" t="s">
        <v>0</v>
      </c>
    </row>
    <row r="8" spans="5:10" ht="12.75">
      <c r="E8" s="53"/>
      <c r="H8" s="54"/>
      <c r="J8" s="54" t="s">
        <v>1</v>
      </c>
    </row>
    <row r="9" spans="5:10" ht="12.75">
      <c r="E9" s="53"/>
      <c r="H9" s="54"/>
      <c r="J9" s="86" t="s">
        <v>132</v>
      </c>
    </row>
    <row r="10" ht="12.75">
      <c r="E10" s="53"/>
    </row>
    <row r="11" spans="1:10" ht="35.25" customHeight="1">
      <c r="A11" s="94" t="s">
        <v>120</v>
      </c>
      <c r="B11" s="94"/>
      <c r="C11" s="94"/>
      <c r="D11" s="94"/>
      <c r="E11" s="94"/>
      <c r="F11" s="94"/>
      <c r="G11" s="94"/>
      <c r="H11" s="94"/>
      <c r="I11" s="95"/>
      <c r="J11" s="95"/>
    </row>
    <row r="12" spans="2:7" ht="12.75">
      <c r="B12" s="93"/>
      <c r="C12" s="93"/>
      <c r="D12" s="93"/>
      <c r="E12" s="93"/>
      <c r="F12" s="93"/>
      <c r="G12" s="93"/>
    </row>
    <row r="13" spans="1:10" ht="51">
      <c r="A13" s="4" t="s">
        <v>2</v>
      </c>
      <c r="B13" s="5" t="s">
        <v>3</v>
      </c>
      <c r="C13" s="6" t="s">
        <v>4</v>
      </c>
      <c r="D13" s="7" t="s">
        <v>5</v>
      </c>
      <c r="E13" s="7" t="s">
        <v>6</v>
      </c>
      <c r="F13" s="7" t="s">
        <v>7</v>
      </c>
      <c r="G13" s="8" t="s">
        <v>8</v>
      </c>
      <c r="H13" s="9" t="s">
        <v>114</v>
      </c>
      <c r="I13" s="9" t="s">
        <v>115</v>
      </c>
      <c r="J13" s="75" t="s">
        <v>116</v>
      </c>
    </row>
    <row r="14" spans="1:10" s="16" customFormat="1" ht="12.75">
      <c r="A14" s="10" t="s">
        <v>9</v>
      </c>
      <c r="B14" s="11">
        <v>2</v>
      </c>
      <c r="C14" s="12">
        <v>3</v>
      </c>
      <c r="D14" s="13" t="s">
        <v>10</v>
      </c>
      <c r="E14" s="13" t="s">
        <v>11</v>
      </c>
      <c r="F14" s="13" t="s">
        <v>12</v>
      </c>
      <c r="G14" s="14" t="s">
        <v>13</v>
      </c>
      <c r="H14" s="15">
        <v>8</v>
      </c>
      <c r="I14" s="15">
        <v>9</v>
      </c>
      <c r="J14" s="15">
        <v>10</v>
      </c>
    </row>
    <row r="15" spans="1:10" ht="12.75">
      <c r="A15" s="17"/>
      <c r="B15" s="18"/>
      <c r="C15" s="19"/>
      <c r="D15" s="20"/>
      <c r="E15" s="20"/>
      <c r="F15" s="20"/>
      <c r="G15" s="21"/>
      <c r="H15" s="22"/>
      <c r="I15" s="22"/>
      <c r="J15" s="22"/>
    </row>
    <row r="16" spans="1:10" ht="31.5">
      <c r="A16" s="23"/>
      <c r="B16" s="24" t="s">
        <v>14</v>
      </c>
      <c r="C16" s="25" t="s">
        <v>15</v>
      </c>
      <c r="D16" s="26"/>
      <c r="E16" s="26"/>
      <c r="F16" s="26"/>
      <c r="G16" s="27"/>
      <c r="H16" s="82">
        <f>+H25+H31+H37+H43+H65+H75+H81+H98+H110+H116+H128+H18+H87+H104+H122+H145</f>
        <v>7276479</v>
      </c>
      <c r="I16" s="82">
        <f>I18+I25+I31+I37+I43+I64+I74+I80+I86+I97+I103+I109+I115+I121+I127+I144+I137</f>
        <v>30497895.18</v>
      </c>
      <c r="J16" s="82">
        <f>SUM(H16:I16)</f>
        <v>37774374.18</v>
      </c>
    </row>
    <row r="17" spans="1:10" ht="12.75">
      <c r="A17" s="23"/>
      <c r="B17" s="28"/>
      <c r="C17" s="29"/>
      <c r="D17" s="30"/>
      <c r="E17" s="30"/>
      <c r="F17" s="30"/>
      <c r="G17" s="31"/>
      <c r="H17" s="76"/>
      <c r="I17" s="76"/>
      <c r="J17" s="76"/>
    </row>
    <row r="18" spans="1:10" ht="25.5" customHeight="1">
      <c r="A18" s="69" t="s">
        <v>9</v>
      </c>
      <c r="B18" s="70" t="s">
        <v>83</v>
      </c>
      <c r="C18" s="59" t="s">
        <v>82</v>
      </c>
      <c r="D18" s="26"/>
      <c r="E18" s="26"/>
      <c r="F18" s="26"/>
      <c r="G18" s="27"/>
      <c r="H18" s="76">
        <f aca="true" t="shared" si="0" ref="H18:I20">+H19</f>
        <v>50000</v>
      </c>
      <c r="I18" s="76">
        <f t="shared" si="0"/>
        <v>4000000</v>
      </c>
      <c r="J18" s="76">
        <f aca="true" t="shared" si="1" ref="J18:J23">SUM(H18:I18)</f>
        <v>4050000</v>
      </c>
    </row>
    <row r="19" spans="1:10" ht="25.5">
      <c r="A19" s="23"/>
      <c r="B19" s="33" t="s">
        <v>84</v>
      </c>
      <c r="C19" s="62" t="s">
        <v>82</v>
      </c>
      <c r="D19" s="30" t="s">
        <v>112</v>
      </c>
      <c r="E19" s="30"/>
      <c r="F19" s="30"/>
      <c r="G19" s="31"/>
      <c r="H19" s="77">
        <f t="shared" si="0"/>
        <v>50000</v>
      </c>
      <c r="I19" s="77">
        <f t="shared" si="0"/>
        <v>4000000</v>
      </c>
      <c r="J19" s="77">
        <f t="shared" si="1"/>
        <v>4050000</v>
      </c>
    </row>
    <row r="20" spans="1:10" ht="12.75">
      <c r="A20" s="23"/>
      <c r="B20" s="38" t="s">
        <v>85</v>
      </c>
      <c r="C20" s="62" t="s">
        <v>82</v>
      </c>
      <c r="D20" s="30" t="s">
        <v>112</v>
      </c>
      <c r="E20" s="30" t="s">
        <v>23</v>
      </c>
      <c r="F20" s="30"/>
      <c r="G20" s="31"/>
      <c r="H20" s="77">
        <f t="shared" si="0"/>
        <v>50000</v>
      </c>
      <c r="I20" s="77">
        <f t="shared" si="0"/>
        <v>4000000</v>
      </c>
      <c r="J20" s="77">
        <f t="shared" si="1"/>
        <v>4050000</v>
      </c>
    </row>
    <row r="21" spans="1:10" ht="12.75">
      <c r="A21" s="23"/>
      <c r="B21" s="38" t="s">
        <v>87</v>
      </c>
      <c r="C21" s="62" t="s">
        <v>82</v>
      </c>
      <c r="D21" s="30" t="s">
        <v>112</v>
      </c>
      <c r="E21" s="30" t="s">
        <v>23</v>
      </c>
      <c r="F21" s="30" t="s">
        <v>86</v>
      </c>
      <c r="G21" s="31"/>
      <c r="H21" s="77">
        <f>SUM(H22:H23)</f>
        <v>50000</v>
      </c>
      <c r="I21" s="77">
        <f>SUM(I22:I23)</f>
        <v>4000000</v>
      </c>
      <c r="J21" s="77">
        <f t="shared" si="1"/>
        <v>4050000</v>
      </c>
    </row>
    <row r="22" spans="1:10" ht="25.5">
      <c r="A22" s="23"/>
      <c r="B22" s="33" t="s">
        <v>41</v>
      </c>
      <c r="C22" s="62" t="s">
        <v>82</v>
      </c>
      <c r="D22" s="30" t="s">
        <v>112</v>
      </c>
      <c r="E22" s="30" t="s">
        <v>23</v>
      </c>
      <c r="F22" s="30" t="s">
        <v>86</v>
      </c>
      <c r="G22" s="31" t="s">
        <v>42</v>
      </c>
      <c r="H22" s="77">
        <v>50000</v>
      </c>
      <c r="I22" s="77"/>
      <c r="J22" s="77">
        <f t="shared" si="1"/>
        <v>50000</v>
      </c>
    </row>
    <row r="23" spans="1:10" ht="12.75">
      <c r="A23" s="23"/>
      <c r="B23" s="43" t="s">
        <v>25</v>
      </c>
      <c r="C23" s="62" t="s">
        <v>82</v>
      </c>
      <c r="D23" s="30" t="s">
        <v>112</v>
      </c>
      <c r="E23" s="30" t="s">
        <v>23</v>
      </c>
      <c r="F23" s="30" t="s">
        <v>86</v>
      </c>
      <c r="G23" s="31" t="s">
        <v>26</v>
      </c>
      <c r="H23" s="77"/>
      <c r="I23" s="77">
        <v>4000000</v>
      </c>
      <c r="J23" s="77">
        <f t="shared" si="1"/>
        <v>4000000</v>
      </c>
    </row>
    <row r="24" spans="1:10" ht="12.75">
      <c r="A24" s="23"/>
      <c r="B24" s="28"/>
      <c r="C24" s="29"/>
      <c r="D24" s="30"/>
      <c r="E24" s="30"/>
      <c r="F24" s="30"/>
      <c r="G24" s="31"/>
      <c r="H24" s="76"/>
      <c r="I24" s="76"/>
      <c r="J24" s="76"/>
    </row>
    <row r="25" spans="1:10" ht="51">
      <c r="A25" s="69" t="s">
        <v>22</v>
      </c>
      <c r="B25" s="85" t="s">
        <v>123</v>
      </c>
      <c r="C25" s="59" t="s">
        <v>60</v>
      </c>
      <c r="D25" s="26"/>
      <c r="E25" s="26"/>
      <c r="F25" s="26"/>
      <c r="G25" s="27"/>
      <c r="H25" s="76">
        <f>+H26</f>
        <v>1150000</v>
      </c>
      <c r="I25" s="76">
        <f aca="true" t="shared" si="2" ref="I25:J28">+I26</f>
        <v>0</v>
      </c>
      <c r="J25" s="76">
        <f t="shared" si="2"/>
        <v>1150000</v>
      </c>
    </row>
    <row r="26" spans="1:10" ht="25.5">
      <c r="A26" s="23"/>
      <c r="B26" s="28" t="s">
        <v>62</v>
      </c>
      <c r="C26" s="62" t="s">
        <v>60</v>
      </c>
      <c r="D26" s="30" t="s">
        <v>31</v>
      </c>
      <c r="E26" s="30"/>
      <c r="F26" s="30"/>
      <c r="G26" s="31"/>
      <c r="H26" s="77">
        <f>+H27</f>
        <v>1150000</v>
      </c>
      <c r="I26" s="77">
        <f t="shared" si="2"/>
        <v>0</v>
      </c>
      <c r="J26" s="77">
        <f>SUM(H26:I26)</f>
        <v>1150000</v>
      </c>
    </row>
    <row r="27" spans="1:10" ht="12.75">
      <c r="A27" s="23"/>
      <c r="B27" s="38" t="s">
        <v>32</v>
      </c>
      <c r="C27" s="62" t="s">
        <v>60</v>
      </c>
      <c r="D27" s="30" t="s">
        <v>31</v>
      </c>
      <c r="E27" s="30" t="s">
        <v>33</v>
      </c>
      <c r="F27" s="30"/>
      <c r="G27" s="31"/>
      <c r="H27" s="77">
        <f>+H28</f>
        <v>1150000</v>
      </c>
      <c r="I27" s="77">
        <f t="shared" si="2"/>
        <v>0</v>
      </c>
      <c r="J27" s="77">
        <f>SUM(H27:I27)</f>
        <v>1150000</v>
      </c>
    </row>
    <row r="28" spans="1:10" ht="12.75">
      <c r="A28" s="23"/>
      <c r="B28" s="58" t="s">
        <v>58</v>
      </c>
      <c r="C28" s="62" t="s">
        <v>60</v>
      </c>
      <c r="D28" s="30" t="s">
        <v>31</v>
      </c>
      <c r="E28" s="30" t="s">
        <v>33</v>
      </c>
      <c r="F28" s="30" t="s">
        <v>40</v>
      </c>
      <c r="G28" s="31"/>
      <c r="H28" s="77">
        <f>+H29</f>
        <v>1150000</v>
      </c>
      <c r="I28" s="77">
        <f t="shared" si="2"/>
        <v>0</v>
      </c>
      <c r="J28" s="77">
        <f>SUM(H28:I28)</f>
        <v>1150000</v>
      </c>
    </row>
    <row r="29" spans="1:10" ht="12.75">
      <c r="A29" s="23"/>
      <c r="B29" s="71" t="s">
        <v>89</v>
      </c>
      <c r="C29" s="62" t="s">
        <v>60</v>
      </c>
      <c r="D29" s="30" t="s">
        <v>31</v>
      </c>
      <c r="E29" s="30" t="s">
        <v>33</v>
      </c>
      <c r="F29" s="30" t="s">
        <v>40</v>
      </c>
      <c r="G29" s="31" t="s">
        <v>88</v>
      </c>
      <c r="H29" s="77">
        <f>150000+1000000</f>
        <v>1150000</v>
      </c>
      <c r="I29" s="77"/>
      <c r="J29" s="77">
        <f>SUM(H29:I29)</f>
        <v>1150000</v>
      </c>
    </row>
    <row r="30" spans="1:10" ht="12.75">
      <c r="A30" s="23"/>
      <c r="B30" s="28"/>
      <c r="C30" s="29"/>
      <c r="D30" s="30"/>
      <c r="E30" s="30"/>
      <c r="F30" s="30"/>
      <c r="G30" s="31"/>
      <c r="H30" s="76"/>
      <c r="I30" s="76"/>
      <c r="J30" s="76"/>
    </row>
    <row r="31" spans="1:10" ht="38.25">
      <c r="A31" s="69" t="s">
        <v>30</v>
      </c>
      <c r="B31" s="70" t="s">
        <v>121</v>
      </c>
      <c r="C31" s="59" t="s">
        <v>61</v>
      </c>
      <c r="D31" s="26"/>
      <c r="E31" s="26"/>
      <c r="F31" s="26"/>
      <c r="G31" s="27"/>
      <c r="H31" s="76">
        <f>H32</f>
        <v>244800</v>
      </c>
      <c r="I31" s="76">
        <f aca="true" t="shared" si="3" ref="I31:J34">I32</f>
        <v>0</v>
      </c>
      <c r="J31" s="76">
        <f t="shared" si="3"/>
        <v>244800</v>
      </c>
    </row>
    <row r="32" spans="1:10" ht="25.5">
      <c r="A32" s="32"/>
      <c r="B32" s="33" t="s">
        <v>84</v>
      </c>
      <c r="C32" s="60" t="s">
        <v>61</v>
      </c>
      <c r="D32" s="30" t="s">
        <v>112</v>
      </c>
      <c r="E32" s="30"/>
      <c r="F32" s="30"/>
      <c r="G32" s="31"/>
      <c r="H32" s="79">
        <f>H33</f>
        <v>244800</v>
      </c>
      <c r="I32" s="79">
        <f t="shared" si="3"/>
        <v>0</v>
      </c>
      <c r="J32" s="77">
        <f>SUM(H32:I32)</f>
        <v>244800</v>
      </c>
    </row>
    <row r="33" spans="1:10" ht="12.75">
      <c r="A33" s="32"/>
      <c r="B33" s="33" t="s">
        <v>16</v>
      </c>
      <c r="C33" s="60" t="s">
        <v>61</v>
      </c>
      <c r="D33" s="30" t="s">
        <v>112</v>
      </c>
      <c r="E33" s="30" t="s">
        <v>17</v>
      </c>
      <c r="F33" s="30"/>
      <c r="G33" s="31"/>
      <c r="H33" s="79">
        <f>H34</f>
        <v>244800</v>
      </c>
      <c r="I33" s="79">
        <f t="shared" si="3"/>
        <v>0</v>
      </c>
      <c r="J33" s="77">
        <f>SUM(H33:I33)</f>
        <v>244800</v>
      </c>
    </row>
    <row r="34" spans="1:10" ht="12.75">
      <c r="A34" s="32"/>
      <c r="B34" s="33" t="s">
        <v>18</v>
      </c>
      <c r="C34" s="60" t="s">
        <v>61</v>
      </c>
      <c r="D34" s="30" t="s">
        <v>112</v>
      </c>
      <c r="E34" s="30" t="s">
        <v>17</v>
      </c>
      <c r="F34" s="30" t="s">
        <v>19</v>
      </c>
      <c r="G34" s="31"/>
      <c r="H34" s="79">
        <f>H35</f>
        <v>244800</v>
      </c>
      <c r="I34" s="79">
        <f t="shared" si="3"/>
        <v>0</v>
      </c>
      <c r="J34" s="77">
        <f>SUM(H34:I34)</f>
        <v>244800</v>
      </c>
    </row>
    <row r="35" spans="1:10" ht="38.25">
      <c r="A35" s="32"/>
      <c r="B35" s="35" t="s">
        <v>20</v>
      </c>
      <c r="C35" s="60" t="s">
        <v>61</v>
      </c>
      <c r="D35" s="30" t="s">
        <v>112</v>
      </c>
      <c r="E35" s="30" t="s">
        <v>17</v>
      </c>
      <c r="F35" s="30" t="s">
        <v>19</v>
      </c>
      <c r="G35" s="31" t="s">
        <v>21</v>
      </c>
      <c r="H35" s="79">
        <v>244800</v>
      </c>
      <c r="I35" s="79"/>
      <c r="J35" s="77">
        <f>SUM(H35:I35)</f>
        <v>244800</v>
      </c>
    </row>
    <row r="36" spans="1:10" ht="12.75">
      <c r="A36" s="32"/>
      <c r="B36" s="33"/>
      <c r="C36" s="34"/>
      <c r="D36" s="30"/>
      <c r="E36" s="30"/>
      <c r="F36" s="30"/>
      <c r="G36" s="31"/>
      <c r="H36" s="79"/>
      <c r="I36" s="79"/>
      <c r="J36" s="79"/>
    </row>
    <row r="37" spans="1:10" ht="51">
      <c r="A37" s="69" t="s">
        <v>10</v>
      </c>
      <c r="B37" s="57" t="s">
        <v>124</v>
      </c>
      <c r="C37" s="61" t="s">
        <v>63</v>
      </c>
      <c r="D37" s="30"/>
      <c r="E37" s="30"/>
      <c r="F37" s="30"/>
      <c r="G37" s="31"/>
      <c r="H37" s="78">
        <f>SUM(H38)</f>
        <v>80000</v>
      </c>
      <c r="I37" s="78">
        <f>SUM(I38)</f>
        <v>0</v>
      </c>
      <c r="J37" s="78">
        <f>SUM(J38)</f>
        <v>80000</v>
      </c>
    </row>
    <row r="38" spans="1:10" ht="25.5">
      <c r="A38" s="32"/>
      <c r="B38" s="33" t="s">
        <v>84</v>
      </c>
      <c r="C38" s="63" t="s">
        <v>63</v>
      </c>
      <c r="D38" s="30" t="s">
        <v>112</v>
      </c>
      <c r="E38" s="30"/>
      <c r="F38" s="30"/>
      <c r="G38" s="31"/>
      <c r="H38" s="79">
        <f>SUM(H39)</f>
        <v>80000</v>
      </c>
      <c r="I38" s="79">
        <f>SUM(I39)</f>
        <v>0</v>
      </c>
      <c r="J38" s="77">
        <f>SUM(H38:I38)</f>
        <v>80000</v>
      </c>
    </row>
    <row r="39" spans="1:10" ht="12.75">
      <c r="A39" s="32"/>
      <c r="B39" s="33" t="s">
        <v>16</v>
      </c>
      <c r="C39" s="63" t="s">
        <v>63</v>
      </c>
      <c r="D39" s="30" t="s">
        <v>112</v>
      </c>
      <c r="E39" s="30" t="s">
        <v>17</v>
      </c>
      <c r="F39" s="30"/>
      <c r="G39" s="31"/>
      <c r="H39" s="79">
        <f>H40</f>
        <v>80000</v>
      </c>
      <c r="I39" s="79">
        <f>I40</f>
        <v>0</v>
      </c>
      <c r="J39" s="77">
        <f>SUM(H39:I39)</f>
        <v>80000</v>
      </c>
    </row>
    <row r="40" spans="1:10" ht="12.75">
      <c r="A40" s="32"/>
      <c r="B40" s="33" t="s">
        <v>18</v>
      </c>
      <c r="C40" s="63" t="s">
        <v>63</v>
      </c>
      <c r="D40" s="81" t="s">
        <v>112</v>
      </c>
      <c r="E40" s="81" t="s">
        <v>17</v>
      </c>
      <c r="F40" s="30" t="s">
        <v>19</v>
      </c>
      <c r="G40" s="31"/>
      <c r="H40" s="79">
        <f>H41</f>
        <v>80000</v>
      </c>
      <c r="I40" s="79">
        <f>I41</f>
        <v>0</v>
      </c>
      <c r="J40" s="77">
        <f>SUM(H40:I40)</f>
        <v>80000</v>
      </c>
    </row>
    <row r="41" spans="1:10" ht="12.75">
      <c r="A41" s="32"/>
      <c r="B41" s="33" t="s">
        <v>45</v>
      </c>
      <c r="C41" s="63" t="s">
        <v>63</v>
      </c>
      <c r="D41" s="81" t="s">
        <v>112</v>
      </c>
      <c r="E41" s="81" t="s">
        <v>17</v>
      </c>
      <c r="F41" s="30" t="s">
        <v>19</v>
      </c>
      <c r="G41" s="31" t="s">
        <v>47</v>
      </c>
      <c r="H41" s="79">
        <v>80000</v>
      </c>
      <c r="I41" s="79"/>
      <c r="J41" s="77">
        <f>SUM(H41:I41)</f>
        <v>80000</v>
      </c>
    </row>
    <row r="42" spans="1:10" ht="12.75">
      <c r="A42" s="32"/>
      <c r="B42" s="33"/>
      <c r="C42" s="63"/>
      <c r="D42" s="81"/>
      <c r="E42" s="30"/>
      <c r="F42" s="30"/>
      <c r="G42" s="31"/>
      <c r="H42" s="79"/>
      <c r="I42" s="79"/>
      <c r="J42" s="79"/>
    </row>
    <row r="43" spans="1:10" ht="38.25">
      <c r="A43" s="69" t="s">
        <v>11</v>
      </c>
      <c r="B43" s="36" t="s">
        <v>125</v>
      </c>
      <c r="C43" s="26" t="s">
        <v>64</v>
      </c>
      <c r="D43" s="26"/>
      <c r="E43" s="26"/>
      <c r="F43" s="26"/>
      <c r="G43" s="27"/>
      <c r="H43" s="76">
        <f>H50+H59+H44</f>
        <v>3700000</v>
      </c>
      <c r="I43" s="76">
        <f>I50+I59+I44</f>
        <v>23508241.18</v>
      </c>
      <c r="J43" s="76">
        <f>J50+J59</f>
        <v>26758541.18</v>
      </c>
    </row>
    <row r="44" spans="1:10" ht="12.75">
      <c r="A44" s="69" t="s">
        <v>106</v>
      </c>
      <c r="B44" s="89" t="s">
        <v>90</v>
      </c>
      <c r="C44" s="64" t="s">
        <v>91</v>
      </c>
      <c r="D44" s="26"/>
      <c r="E44" s="26"/>
      <c r="F44" s="26"/>
      <c r="G44" s="27"/>
      <c r="H44" s="76"/>
      <c r="I44" s="76">
        <f>I45</f>
        <v>449700</v>
      </c>
      <c r="J44" s="78">
        <f>SUM(H44:I44)</f>
        <v>449700</v>
      </c>
    </row>
    <row r="45" spans="1:10" ht="25.5">
      <c r="A45" s="69"/>
      <c r="B45" s="33" t="s">
        <v>84</v>
      </c>
      <c r="C45" s="90" t="s">
        <v>91</v>
      </c>
      <c r="D45" s="91" t="s">
        <v>112</v>
      </c>
      <c r="E45" s="26"/>
      <c r="F45" s="26"/>
      <c r="G45" s="27"/>
      <c r="H45" s="76"/>
      <c r="I45" s="77">
        <f>I46</f>
        <v>449700</v>
      </c>
      <c r="J45" s="77">
        <f>SUM(H45:I45)</f>
        <v>449700</v>
      </c>
    </row>
    <row r="46" spans="1:10" ht="12.75">
      <c r="A46" s="69"/>
      <c r="B46" s="40" t="s">
        <v>85</v>
      </c>
      <c r="C46" s="90" t="s">
        <v>91</v>
      </c>
      <c r="D46" s="91" t="s">
        <v>112</v>
      </c>
      <c r="E46" s="91" t="s">
        <v>23</v>
      </c>
      <c r="F46" s="26"/>
      <c r="G46" s="27"/>
      <c r="H46" s="76"/>
      <c r="I46" s="77">
        <f>I47</f>
        <v>449700</v>
      </c>
      <c r="J46" s="77">
        <f>SUM(H46:I46)</f>
        <v>449700</v>
      </c>
    </row>
    <row r="47" spans="1:10" ht="12.75">
      <c r="A47" s="69"/>
      <c r="B47" s="40" t="s">
        <v>92</v>
      </c>
      <c r="C47" s="90" t="s">
        <v>91</v>
      </c>
      <c r="D47" s="91" t="s">
        <v>112</v>
      </c>
      <c r="E47" s="91" t="s">
        <v>23</v>
      </c>
      <c r="F47" s="91" t="s">
        <v>24</v>
      </c>
      <c r="G47" s="27"/>
      <c r="H47" s="76"/>
      <c r="I47" s="77">
        <f>I48</f>
        <v>449700</v>
      </c>
      <c r="J47" s="77">
        <f>SUM(H47:I47)</f>
        <v>449700</v>
      </c>
    </row>
    <row r="48" spans="1:10" ht="12.75">
      <c r="A48" s="69"/>
      <c r="B48" s="40" t="s">
        <v>131</v>
      </c>
      <c r="C48" s="90" t="s">
        <v>91</v>
      </c>
      <c r="D48" s="91" t="s">
        <v>112</v>
      </c>
      <c r="E48" s="91" t="s">
        <v>23</v>
      </c>
      <c r="F48" s="91" t="s">
        <v>24</v>
      </c>
      <c r="G48" s="92" t="s">
        <v>26</v>
      </c>
      <c r="H48" s="76"/>
      <c r="I48" s="77">
        <v>449700</v>
      </c>
      <c r="J48" s="77">
        <f>SUM(H48:I48)</f>
        <v>449700</v>
      </c>
    </row>
    <row r="49" spans="1:10" ht="12.75">
      <c r="A49" s="69"/>
      <c r="B49" s="36"/>
      <c r="C49" s="64"/>
      <c r="D49" s="26"/>
      <c r="E49" s="26"/>
      <c r="F49" s="26"/>
      <c r="G49" s="27"/>
      <c r="H49" s="76"/>
      <c r="I49" s="76"/>
      <c r="J49" s="76"/>
    </row>
    <row r="50" spans="1:10" ht="12.75">
      <c r="A50" s="69" t="s">
        <v>107</v>
      </c>
      <c r="B50" s="36" t="s">
        <v>65</v>
      </c>
      <c r="C50" s="64" t="s">
        <v>66</v>
      </c>
      <c r="D50" s="26"/>
      <c r="E50" s="26"/>
      <c r="F50" s="26"/>
      <c r="G50" s="27"/>
      <c r="H50" s="76">
        <f>H51</f>
        <v>3500000</v>
      </c>
      <c r="I50" s="76">
        <f>I51</f>
        <v>23058541.18</v>
      </c>
      <c r="J50" s="76">
        <f>J51</f>
        <v>26558541.18</v>
      </c>
    </row>
    <row r="51" spans="1:10" ht="25.5">
      <c r="A51" s="32"/>
      <c r="B51" s="33" t="s">
        <v>84</v>
      </c>
      <c r="C51" s="60" t="s">
        <v>66</v>
      </c>
      <c r="D51" s="30" t="s">
        <v>112</v>
      </c>
      <c r="E51" s="30"/>
      <c r="F51" s="30"/>
      <c r="G51" s="31"/>
      <c r="H51" s="79">
        <f>SUM(H52)</f>
        <v>3500000</v>
      </c>
      <c r="I51" s="79">
        <f>SUM(I52)</f>
        <v>23058541.18</v>
      </c>
      <c r="J51" s="77">
        <f aca="true" t="shared" si="4" ref="J51:J56">SUM(H51:I51)</f>
        <v>26558541.18</v>
      </c>
    </row>
    <row r="52" spans="1:10" ht="12.75">
      <c r="A52" s="32"/>
      <c r="B52" s="40" t="s">
        <v>32</v>
      </c>
      <c r="C52" s="60" t="s">
        <v>66</v>
      </c>
      <c r="D52" s="30" t="s">
        <v>112</v>
      </c>
      <c r="E52" s="30" t="s">
        <v>33</v>
      </c>
      <c r="F52" s="30"/>
      <c r="G52" s="31"/>
      <c r="H52" s="79">
        <f>SUM(H53+H55)</f>
        <v>3500000</v>
      </c>
      <c r="I52" s="79">
        <f>SUM(I53+I55)</f>
        <v>23058541.18</v>
      </c>
      <c r="J52" s="77">
        <f t="shared" si="4"/>
        <v>26558541.18</v>
      </c>
    </row>
    <row r="53" spans="1:10" ht="12.75">
      <c r="A53" s="32"/>
      <c r="B53" s="40" t="s">
        <v>130</v>
      </c>
      <c r="C53" s="60" t="s">
        <v>66</v>
      </c>
      <c r="D53" s="30" t="s">
        <v>112</v>
      </c>
      <c r="E53" s="30" t="s">
        <v>33</v>
      </c>
      <c r="F53" s="30" t="s">
        <v>29</v>
      </c>
      <c r="G53" s="31"/>
      <c r="H53" s="79">
        <f>H54</f>
        <v>500000</v>
      </c>
      <c r="I53" s="79">
        <f>I54</f>
        <v>0</v>
      </c>
      <c r="J53" s="77">
        <f t="shared" si="4"/>
        <v>500000</v>
      </c>
    </row>
    <row r="54" spans="1:10" ht="12.75">
      <c r="A54" s="32"/>
      <c r="B54" s="40" t="s">
        <v>131</v>
      </c>
      <c r="C54" s="60" t="s">
        <v>66</v>
      </c>
      <c r="D54" s="30" t="s">
        <v>112</v>
      </c>
      <c r="E54" s="30" t="s">
        <v>33</v>
      </c>
      <c r="F54" s="30" t="s">
        <v>29</v>
      </c>
      <c r="G54" s="31" t="s">
        <v>26</v>
      </c>
      <c r="H54" s="79">
        <v>500000</v>
      </c>
      <c r="I54" s="79"/>
      <c r="J54" s="77">
        <f t="shared" si="4"/>
        <v>500000</v>
      </c>
    </row>
    <row r="55" spans="1:10" ht="12.75">
      <c r="A55" s="32"/>
      <c r="B55" s="40" t="s">
        <v>58</v>
      </c>
      <c r="C55" s="60" t="s">
        <v>66</v>
      </c>
      <c r="D55" s="30" t="s">
        <v>112</v>
      </c>
      <c r="E55" s="30" t="s">
        <v>33</v>
      </c>
      <c r="F55" s="30" t="s">
        <v>40</v>
      </c>
      <c r="G55" s="31"/>
      <c r="H55" s="79">
        <f>SUM(H56:H56)</f>
        <v>3000000</v>
      </c>
      <c r="I55" s="79">
        <f>SUM(I56:I56)</f>
        <v>23058541.18</v>
      </c>
      <c r="J55" s="77">
        <f t="shared" si="4"/>
        <v>26058541.18</v>
      </c>
    </row>
    <row r="56" spans="1:10" ht="12.75">
      <c r="A56" s="32"/>
      <c r="B56" s="40" t="s">
        <v>131</v>
      </c>
      <c r="C56" s="60" t="s">
        <v>66</v>
      </c>
      <c r="D56" s="30" t="s">
        <v>112</v>
      </c>
      <c r="E56" s="30" t="s">
        <v>33</v>
      </c>
      <c r="F56" s="30" t="s">
        <v>40</v>
      </c>
      <c r="G56" s="31" t="s">
        <v>26</v>
      </c>
      <c r="H56" s="79">
        <v>3000000</v>
      </c>
      <c r="I56" s="79">
        <f>24174511.18-1115970</f>
        <v>23058541.18</v>
      </c>
      <c r="J56" s="77">
        <f t="shared" si="4"/>
        <v>26058541.18</v>
      </c>
    </row>
    <row r="57" spans="1:10" ht="12.75">
      <c r="A57" s="32"/>
      <c r="B57" s="73"/>
      <c r="C57" s="60"/>
      <c r="D57" s="30"/>
      <c r="E57" s="30"/>
      <c r="F57" s="30"/>
      <c r="G57" s="31"/>
      <c r="H57" s="79"/>
      <c r="I57" s="79"/>
      <c r="J57" s="77"/>
    </row>
    <row r="58" spans="1:10" ht="12.75">
      <c r="A58" s="69" t="s">
        <v>108</v>
      </c>
      <c r="B58" s="36" t="s">
        <v>67</v>
      </c>
      <c r="C58" s="61" t="s">
        <v>68</v>
      </c>
      <c r="D58" s="65"/>
      <c r="E58" s="65"/>
      <c r="F58" s="65"/>
      <c r="G58" s="66"/>
      <c r="H58" s="78">
        <f>+H59</f>
        <v>200000</v>
      </c>
      <c r="I58" s="78">
        <f aca="true" t="shared" si="5" ref="I58:J61">+I59</f>
        <v>0</v>
      </c>
      <c r="J58" s="78">
        <f t="shared" si="5"/>
        <v>200000</v>
      </c>
    </row>
    <row r="59" spans="1:10" ht="25.5">
      <c r="A59" s="69"/>
      <c r="B59" s="33" t="s">
        <v>84</v>
      </c>
      <c r="C59" s="60" t="s">
        <v>68</v>
      </c>
      <c r="D59" s="30" t="s">
        <v>112</v>
      </c>
      <c r="E59" s="30"/>
      <c r="F59" s="30"/>
      <c r="G59" s="31"/>
      <c r="H59" s="79">
        <f>+H60</f>
        <v>200000</v>
      </c>
      <c r="I59" s="79">
        <f t="shared" si="5"/>
        <v>0</v>
      </c>
      <c r="J59" s="77">
        <f>SUM(H59:I59)</f>
        <v>200000</v>
      </c>
    </row>
    <row r="60" spans="1:10" ht="12.75">
      <c r="A60" s="32"/>
      <c r="B60" s="43" t="s">
        <v>27</v>
      </c>
      <c r="C60" s="60" t="s">
        <v>68</v>
      </c>
      <c r="D60" s="30" t="s">
        <v>112</v>
      </c>
      <c r="E60" s="30" t="s">
        <v>28</v>
      </c>
      <c r="F60" s="30"/>
      <c r="G60" s="31"/>
      <c r="H60" s="79">
        <f>+H61</f>
        <v>200000</v>
      </c>
      <c r="I60" s="79">
        <f t="shared" si="5"/>
        <v>0</v>
      </c>
      <c r="J60" s="77">
        <f>SUM(H60:I60)</f>
        <v>200000</v>
      </c>
    </row>
    <row r="61" spans="1:10" ht="12.75">
      <c r="A61" s="32"/>
      <c r="B61" s="56" t="s">
        <v>59</v>
      </c>
      <c r="C61" s="60" t="s">
        <v>68</v>
      </c>
      <c r="D61" s="30" t="s">
        <v>112</v>
      </c>
      <c r="E61" s="30" t="s">
        <v>28</v>
      </c>
      <c r="F61" s="30" t="s">
        <v>40</v>
      </c>
      <c r="G61" s="31"/>
      <c r="H61" s="79">
        <f>+H62</f>
        <v>200000</v>
      </c>
      <c r="I61" s="79">
        <f t="shared" si="5"/>
        <v>0</v>
      </c>
      <c r="J61" s="77">
        <f>SUM(H61:I61)</f>
        <v>200000</v>
      </c>
    </row>
    <row r="62" spans="1:10" ht="12.75">
      <c r="A62" s="32"/>
      <c r="B62" s="43" t="s">
        <v>25</v>
      </c>
      <c r="C62" s="60" t="s">
        <v>68</v>
      </c>
      <c r="D62" s="30" t="s">
        <v>112</v>
      </c>
      <c r="E62" s="30" t="s">
        <v>28</v>
      </c>
      <c r="F62" s="30" t="s">
        <v>40</v>
      </c>
      <c r="G62" s="31" t="s">
        <v>26</v>
      </c>
      <c r="H62" s="79">
        <v>200000</v>
      </c>
      <c r="I62" s="79"/>
      <c r="J62" s="77">
        <f>SUM(H62:I62)</f>
        <v>200000</v>
      </c>
    </row>
    <row r="63" spans="1:10" ht="12.75">
      <c r="A63" s="32"/>
      <c r="B63" s="37"/>
      <c r="C63" s="34"/>
      <c r="D63" s="30"/>
      <c r="E63" s="30"/>
      <c r="F63" s="30"/>
      <c r="G63" s="31"/>
      <c r="H63" s="79"/>
      <c r="I63" s="79"/>
      <c r="J63" s="79"/>
    </row>
    <row r="64" spans="1:10" ht="51">
      <c r="A64" s="69" t="s">
        <v>12</v>
      </c>
      <c r="B64" s="84" t="s">
        <v>122</v>
      </c>
      <c r="C64" s="59" t="s">
        <v>69</v>
      </c>
      <c r="D64" s="26"/>
      <c r="E64" s="26"/>
      <c r="F64" s="26"/>
      <c r="G64" s="27"/>
      <c r="H64" s="76">
        <f>H65</f>
        <v>650000</v>
      </c>
      <c r="I64" s="76">
        <f>I65</f>
        <v>230000</v>
      </c>
      <c r="J64" s="76">
        <f>J65</f>
        <v>880000</v>
      </c>
    </row>
    <row r="65" spans="2:10" ht="25.5">
      <c r="B65" s="28" t="s">
        <v>62</v>
      </c>
      <c r="C65" s="60" t="s">
        <v>69</v>
      </c>
      <c r="D65" s="30" t="s">
        <v>31</v>
      </c>
      <c r="E65" s="30"/>
      <c r="F65" s="30"/>
      <c r="G65" s="31"/>
      <c r="H65" s="79">
        <f>H66</f>
        <v>650000</v>
      </c>
      <c r="I65" s="79">
        <f>I66</f>
        <v>230000</v>
      </c>
      <c r="J65" s="77">
        <f aca="true" t="shared" si="6" ref="J65:J72">SUM(H65:I65)</f>
        <v>880000</v>
      </c>
    </row>
    <row r="66" spans="1:10" ht="12.75">
      <c r="A66" s="32"/>
      <c r="B66" s="38" t="s">
        <v>32</v>
      </c>
      <c r="C66" s="60" t="s">
        <v>69</v>
      </c>
      <c r="D66" s="30" t="s">
        <v>31</v>
      </c>
      <c r="E66" s="30" t="s">
        <v>33</v>
      </c>
      <c r="F66" s="30"/>
      <c r="G66" s="31"/>
      <c r="H66" s="79">
        <f>H67+H70</f>
        <v>650000</v>
      </c>
      <c r="I66" s="79">
        <f>I67+I70</f>
        <v>230000</v>
      </c>
      <c r="J66" s="77">
        <f t="shared" si="6"/>
        <v>880000</v>
      </c>
    </row>
    <row r="67" spans="1:10" ht="12.75">
      <c r="A67" s="32"/>
      <c r="B67" s="38" t="s">
        <v>35</v>
      </c>
      <c r="C67" s="60" t="s">
        <v>69</v>
      </c>
      <c r="D67" s="30" t="s">
        <v>31</v>
      </c>
      <c r="E67" s="30" t="s">
        <v>33</v>
      </c>
      <c r="F67" s="30" t="s">
        <v>33</v>
      </c>
      <c r="G67" s="31"/>
      <c r="H67" s="79">
        <f>SUM(H68:H69)</f>
        <v>350000</v>
      </c>
      <c r="I67" s="79">
        <f>SUM(I68:I69)</f>
        <v>0</v>
      </c>
      <c r="J67" s="77">
        <f t="shared" si="6"/>
        <v>350000</v>
      </c>
    </row>
    <row r="68" spans="1:10" ht="12.75">
      <c r="A68" s="32"/>
      <c r="B68" s="71" t="s">
        <v>89</v>
      </c>
      <c r="C68" s="60" t="s">
        <v>69</v>
      </c>
      <c r="D68" s="30" t="s">
        <v>31</v>
      </c>
      <c r="E68" s="30" t="s">
        <v>33</v>
      </c>
      <c r="F68" s="30" t="s">
        <v>33</v>
      </c>
      <c r="G68" s="31" t="s">
        <v>88</v>
      </c>
      <c r="H68" s="83">
        <v>300000</v>
      </c>
      <c r="I68" s="83"/>
      <c r="J68" s="77">
        <f t="shared" si="6"/>
        <v>300000</v>
      </c>
    </row>
    <row r="69" spans="1:10" ht="12.75">
      <c r="A69" s="32"/>
      <c r="B69" s="33" t="s">
        <v>117</v>
      </c>
      <c r="C69" s="60" t="s">
        <v>69</v>
      </c>
      <c r="D69" s="30" t="s">
        <v>31</v>
      </c>
      <c r="E69" s="30" t="s">
        <v>33</v>
      </c>
      <c r="F69" s="30" t="s">
        <v>33</v>
      </c>
      <c r="G69" s="31" t="s">
        <v>118</v>
      </c>
      <c r="H69" s="83">
        <v>50000</v>
      </c>
      <c r="I69" s="83"/>
      <c r="J69" s="77">
        <f t="shared" si="6"/>
        <v>50000</v>
      </c>
    </row>
    <row r="70" spans="1:10" ht="12.75">
      <c r="A70" s="32"/>
      <c r="B70" s="39" t="s">
        <v>81</v>
      </c>
      <c r="C70" s="60" t="s">
        <v>69</v>
      </c>
      <c r="D70" s="30" t="s">
        <v>31</v>
      </c>
      <c r="E70" s="30" t="s">
        <v>33</v>
      </c>
      <c r="F70" s="30" t="s">
        <v>80</v>
      </c>
      <c r="G70" s="31"/>
      <c r="H70" s="79">
        <f>+H71</f>
        <v>300000</v>
      </c>
      <c r="I70" s="79">
        <f>SUM(I71:I72)</f>
        <v>230000</v>
      </c>
      <c r="J70" s="77">
        <f t="shared" si="6"/>
        <v>530000</v>
      </c>
    </row>
    <row r="71" spans="1:10" ht="12.75">
      <c r="A71" s="32"/>
      <c r="B71" s="71" t="s">
        <v>89</v>
      </c>
      <c r="C71" s="60" t="s">
        <v>69</v>
      </c>
      <c r="D71" s="30" t="s">
        <v>31</v>
      </c>
      <c r="E71" s="30" t="s">
        <v>33</v>
      </c>
      <c r="F71" s="30" t="s">
        <v>80</v>
      </c>
      <c r="G71" s="31" t="s">
        <v>88</v>
      </c>
      <c r="H71" s="79">
        <v>300000</v>
      </c>
      <c r="I71" s="79">
        <f>230000-175600</f>
        <v>54400</v>
      </c>
      <c r="J71" s="77">
        <f t="shared" si="6"/>
        <v>354400</v>
      </c>
    </row>
    <row r="72" spans="1:10" ht="12.75">
      <c r="A72" s="32"/>
      <c r="B72" s="33" t="s">
        <v>117</v>
      </c>
      <c r="C72" s="60" t="s">
        <v>69</v>
      </c>
      <c r="D72" s="30" t="s">
        <v>31</v>
      </c>
      <c r="E72" s="30" t="s">
        <v>33</v>
      </c>
      <c r="F72" s="30" t="s">
        <v>80</v>
      </c>
      <c r="G72" s="31" t="s">
        <v>118</v>
      </c>
      <c r="H72" s="79"/>
      <c r="I72" s="79">
        <v>175600</v>
      </c>
      <c r="J72" s="77">
        <f t="shared" si="6"/>
        <v>175600</v>
      </c>
    </row>
    <row r="73" spans="1:10" ht="12.75">
      <c r="A73" s="32"/>
      <c r="B73" s="33"/>
      <c r="C73" s="34"/>
      <c r="D73" s="30"/>
      <c r="E73" s="30"/>
      <c r="F73" s="30"/>
      <c r="G73" s="31"/>
      <c r="H73" s="79"/>
      <c r="I73" s="79"/>
      <c r="J73" s="79"/>
    </row>
    <row r="74" spans="1:10" ht="38.25">
      <c r="A74" s="69" t="s">
        <v>13</v>
      </c>
      <c r="B74" s="36" t="s">
        <v>126</v>
      </c>
      <c r="C74" s="67" t="s">
        <v>70</v>
      </c>
      <c r="D74" s="30"/>
      <c r="E74" s="30"/>
      <c r="F74" s="30"/>
      <c r="G74" s="31"/>
      <c r="H74" s="78">
        <f>H75</f>
        <v>100000</v>
      </c>
      <c r="I74" s="78">
        <f aca="true" t="shared" si="7" ref="I74:J77">I75</f>
        <v>0</v>
      </c>
      <c r="J74" s="78">
        <f t="shared" si="7"/>
        <v>100000</v>
      </c>
    </row>
    <row r="75" spans="2:10" ht="25.5">
      <c r="B75" s="33" t="s">
        <v>135</v>
      </c>
      <c r="C75" s="60" t="s">
        <v>70</v>
      </c>
      <c r="D75" s="30" t="s">
        <v>34</v>
      </c>
      <c r="E75" s="30"/>
      <c r="F75" s="30"/>
      <c r="G75" s="31"/>
      <c r="H75" s="79">
        <f>H76</f>
        <v>100000</v>
      </c>
      <c r="I75" s="79">
        <f t="shared" si="7"/>
        <v>0</v>
      </c>
      <c r="J75" s="77">
        <f>SUM(H75:I75)</f>
        <v>100000</v>
      </c>
    </row>
    <row r="76" spans="1:10" ht="12.75">
      <c r="A76" s="32"/>
      <c r="B76" s="38" t="s">
        <v>32</v>
      </c>
      <c r="C76" s="60" t="s">
        <v>70</v>
      </c>
      <c r="D76" s="30" t="s">
        <v>34</v>
      </c>
      <c r="E76" s="30" t="s">
        <v>33</v>
      </c>
      <c r="F76" s="30"/>
      <c r="G76" s="31"/>
      <c r="H76" s="79">
        <f>H77</f>
        <v>100000</v>
      </c>
      <c r="I76" s="79">
        <f t="shared" si="7"/>
        <v>0</v>
      </c>
      <c r="J76" s="77">
        <f>SUM(H76:I76)</f>
        <v>100000</v>
      </c>
    </row>
    <row r="77" spans="1:10" ht="12.75">
      <c r="A77" s="32"/>
      <c r="B77" s="40" t="s">
        <v>35</v>
      </c>
      <c r="C77" s="60" t="s">
        <v>70</v>
      </c>
      <c r="D77" s="30" t="s">
        <v>34</v>
      </c>
      <c r="E77" s="30" t="s">
        <v>33</v>
      </c>
      <c r="F77" s="30" t="s">
        <v>33</v>
      </c>
      <c r="G77" s="31"/>
      <c r="H77" s="79">
        <f>H78</f>
        <v>100000</v>
      </c>
      <c r="I77" s="79">
        <f t="shared" si="7"/>
        <v>0</v>
      </c>
      <c r="J77" s="77">
        <f>SUM(H77:I77)</f>
        <v>100000</v>
      </c>
    </row>
    <row r="78" spans="1:10" ht="12.75">
      <c r="A78" s="32"/>
      <c r="B78" s="33" t="s">
        <v>36</v>
      </c>
      <c r="C78" s="60" t="s">
        <v>70</v>
      </c>
      <c r="D78" s="30" t="s">
        <v>37</v>
      </c>
      <c r="E78" s="30" t="s">
        <v>33</v>
      </c>
      <c r="F78" s="30" t="s">
        <v>33</v>
      </c>
      <c r="G78" s="31" t="s">
        <v>38</v>
      </c>
      <c r="H78" s="79">
        <v>100000</v>
      </c>
      <c r="I78" s="79"/>
      <c r="J78" s="77">
        <f>SUM(H78:I78)</f>
        <v>100000</v>
      </c>
    </row>
    <row r="79" spans="1:10" ht="12.75">
      <c r="A79" s="32"/>
      <c r="B79" s="33"/>
      <c r="C79" s="34"/>
      <c r="D79" s="30"/>
      <c r="E79" s="30"/>
      <c r="F79" s="30"/>
      <c r="G79" s="31"/>
      <c r="H79" s="79"/>
      <c r="I79" s="79"/>
      <c r="J79" s="79"/>
    </row>
    <row r="80" spans="1:10" ht="38.25">
      <c r="A80" s="69" t="s">
        <v>43</v>
      </c>
      <c r="B80" s="36" t="s">
        <v>71</v>
      </c>
      <c r="C80" s="59" t="s">
        <v>72</v>
      </c>
      <c r="D80" s="26"/>
      <c r="E80" s="26"/>
      <c r="F80" s="26"/>
      <c r="G80" s="27"/>
      <c r="H80" s="76">
        <f>+H81</f>
        <v>200000</v>
      </c>
      <c r="I80" s="76">
        <f>+I81</f>
        <v>0</v>
      </c>
      <c r="J80" s="76">
        <f>+J81</f>
        <v>200000</v>
      </c>
    </row>
    <row r="81" spans="2:10" ht="25.5">
      <c r="B81" s="33" t="s">
        <v>84</v>
      </c>
      <c r="C81" s="68" t="s">
        <v>72</v>
      </c>
      <c r="D81" s="30" t="s">
        <v>112</v>
      </c>
      <c r="E81" s="41"/>
      <c r="F81" s="41"/>
      <c r="G81" s="42"/>
      <c r="H81" s="79">
        <f>H82</f>
        <v>200000</v>
      </c>
      <c r="I81" s="79">
        <f>I82</f>
        <v>0</v>
      </c>
      <c r="J81" s="77">
        <f>SUM(H81:I81)</f>
        <v>200000</v>
      </c>
    </row>
    <row r="82" spans="1:10" ht="25.5">
      <c r="A82" s="32"/>
      <c r="B82" s="33" t="s">
        <v>39</v>
      </c>
      <c r="C82" s="68" t="s">
        <v>72</v>
      </c>
      <c r="D82" s="30" t="s">
        <v>112</v>
      </c>
      <c r="E82" s="30" t="s">
        <v>19</v>
      </c>
      <c r="F82" s="30"/>
      <c r="G82" s="31"/>
      <c r="H82" s="79">
        <f>H83</f>
        <v>200000</v>
      </c>
      <c r="I82" s="79">
        <f>I83</f>
        <v>0</v>
      </c>
      <c r="J82" s="77">
        <f>SUM(H82:I82)</f>
        <v>200000</v>
      </c>
    </row>
    <row r="83" spans="1:10" ht="12.75">
      <c r="A83" s="32"/>
      <c r="B83" s="33" t="s">
        <v>54</v>
      </c>
      <c r="C83" s="68" t="s">
        <v>72</v>
      </c>
      <c r="D83" s="30" t="s">
        <v>112</v>
      </c>
      <c r="E83" s="30" t="s">
        <v>19</v>
      </c>
      <c r="F83" s="30" t="s">
        <v>17</v>
      </c>
      <c r="G83" s="31"/>
      <c r="H83" s="79">
        <f>SUM(H84:H84)</f>
        <v>200000</v>
      </c>
      <c r="I83" s="79">
        <f>SUM(I84:I84)</f>
        <v>0</v>
      </c>
      <c r="J83" s="77">
        <f>SUM(H83:I83)</f>
        <v>200000</v>
      </c>
    </row>
    <row r="84" spans="1:10" ht="25.5">
      <c r="A84" s="32"/>
      <c r="B84" s="33" t="s">
        <v>41</v>
      </c>
      <c r="C84" s="68" t="s">
        <v>72</v>
      </c>
      <c r="D84" s="30" t="s">
        <v>112</v>
      </c>
      <c r="E84" s="30" t="s">
        <v>19</v>
      </c>
      <c r="F84" s="30" t="s">
        <v>17</v>
      </c>
      <c r="G84" s="42" t="s">
        <v>42</v>
      </c>
      <c r="H84" s="79">
        <v>200000</v>
      </c>
      <c r="I84" s="79"/>
      <c r="J84" s="77">
        <f>SUM(H84:I84)</f>
        <v>200000</v>
      </c>
    </row>
    <row r="85" spans="1:10" ht="12.75">
      <c r="A85" s="32"/>
      <c r="B85" s="33"/>
      <c r="C85" s="60"/>
      <c r="D85" s="30"/>
      <c r="E85" s="30"/>
      <c r="F85" s="30"/>
      <c r="G85" s="42"/>
      <c r="H85" s="79"/>
      <c r="I85" s="79"/>
      <c r="J85" s="79"/>
    </row>
    <row r="86" spans="1:10" ht="38.25">
      <c r="A86" s="69" t="s">
        <v>48</v>
      </c>
      <c r="B86" s="85" t="s">
        <v>127</v>
      </c>
      <c r="C86" s="59" t="s">
        <v>93</v>
      </c>
      <c r="D86" s="26"/>
      <c r="E86" s="26"/>
      <c r="F86" s="26"/>
      <c r="G86" s="27"/>
      <c r="H86" s="76">
        <f>+H87</f>
        <v>500000</v>
      </c>
      <c r="I86" s="76">
        <f>+I87+I92</f>
        <v>820000</v>
      </c>
      <c r="J86" s="76">
        <f aca="true" t="shared" si="8" ref="J86:J95">SUM(H86:I86)</f>
        <v>1320000</v>
      </c>
    </row>
    <row r="87" spans="2:10" ht="25.5">
      <c r="B87" s="33" t="s">
        <v>135</v>
      </c>
      <c r="C87" s="68" t="s">
        <v>93</v>
      </c>
      <c r="D87" s="30" t="s">
        <v>34</v>
      </c>
      <c r="E87" s="41"/>
      <c r="F87" s="41"/>
      <c r="G87" s="42"/>
      <c r="H87" s="79">
        <f>+H88</f>
        <v>500000</v>
      </c>
      <c r="I87" s="79">
        <f>+I88</f>
        <v>600000</v>
      </c>
      <c r="J87" s="77">
        <f t="shared" si="8"/>
        <v>1100000</v>
      </c>
    </row>
    <row r="88" spans="1:10" ht="12.75">
      <c r="A88" s="32"/>
      <c r="B88" s="33" t="s">
        <v>94</v>
      </c>
      <c r="C88" s="68" t="s">
        <v>93</v>
      </c>
      <c r="D88" s="30" t="s">
        <v>34</v>
      </c>
      <c r="E88" s="30" t="s">
        <v>86</v>
      </c>
      <c r="F88" s="30"/>
      <c r="G88" s="31"/>
      <c r="H88" s="79">
        <f>+H89</f>
        <v>500000</v>
      </c>
      <c r="I88" s="79">
        <f>+I89</f>
        <v>600000</v>
      </c>
      <c r="J88" s="77">
        <f t="shared" si="8"/>
        <v>1100000</v>
      </c>
    </row>
    <row r="89" spans="1:10" ht="12.75">
      <c r="A89" s="32"/>
      <c r="B89" s="33" t="s">
        <v>95</v>
      </c>
      <c r="C89" s="68" t="s">
        <v>93</v>
      </c>
      <c r="D89" s="30" t="s">
        <v>34</v>
      </c>
      <c r="E89" s="30" t="s">
        <v>86</v>
      </c>
      <c r="F89" s="30" t="s">
        <v>29</v>
      </c>
      <c r="G89" s="31"/>
      <c r="H89" s="79">
        <f>+H90</f>
        <v>500000</v>
      </c>
      <c r="I89" s="79">
        <f>SUM(I90:I91)</f>
        <v>600000</v>
      </c>
      <c r="J89" s="77">
        <f t="shared" si="8"/>
        <v>1100000</v>
      </c>
    </row>
    <row r="90" spans="1:10" ht="25.5">
      <c r="A90" s="32"/>
      <c r="B90" s="33" t="s">
        <v>41</v>
      </c>
      <c r="C90" s="68" t="s">
        <v>93</v>
      </c>
      <c r="D90" s="30" t="s">
        <v>34</v>
      </c>
      <c r="E90" s="30" t="s">
        <v>86</v>
      </c>
      <c r="F90" s="30" t="s">
        <v>29</v>
      </c>
      <c r="G90" s="42" t="s">
        <v>42</v>
      </c>
      <c r="H90" s="79">
        <v>500000</v>
      </c>
      <c r="I90" s="79">
        <v>500000</v>
      </c>
      <c r="J90" s="77">
        <f t="shared" si="8"/>
        <v>1000000</v>
      </c>
    </row>
    <row r="91" spans="1:10" ht="12.75">
      <c r="A91" s="32"/>
      <c r="B91" s="71" t="s">
        <v>89</v>
      </c>
      <c r="C91" s="68" t="s">
        <v>93</v>
      </c>
      <c r="D91" s="30" t="s">
        <v>34</v>
      </c>
      <c r="E91" s="30" t="s">
        <v>86</v>
      </c>
      <c r="F91" s="30" t="s">
        <v>29</v>
      </c>
      <c r="G91" s="87" t="s">
        <v>88</v>
      </c>
      <c r="H91" s="79"/>
      <c r="I91" s="79">
        <v>100000</v>
      </c>
      <c r="J91" s="77">
        <f t="shared" si="8"/>
        <v>100000</v>
      </c>
    </row>
    <row r="92" spans="1:10" ht="25.5">
      <c r="A92" s="32"/>
      <c r="B92" s="33" t="s">
        <v>84</v>
      </c>
      <c r="C92" s="60" t="s">
        <v>93</v>
      </c>
      <c r="D92" s="30" t="s">
        <v>112</v>
      </c>
      <c r="E92" s="30"/>
      <c r="F92" s="30"/>
      <c r="G92" s="42"/>
      <c r="H92" s="79"/>
      <c r="I92" s="79">
        <f>I93</f>
        <v>220000</v>
      </c>
      <c r="J92" s="77">
        <f t="shared" si="8"/>
        <v>220000</v>
      </c>
    </row>
    <row r="93" spans="1:10" ht="12.75">
      <c r="A93" s="32"/>
      <c r="B93" s="33" t="s">
        <v>94</v>
      </c>
      <c r="C93" s="68" t="s">
        <v>93</v>
      </c>
      <c r="D93" s="30" t="s">
        <v>112</v>
      </c>
      <c r="E93" s="30" t="s">
        <v>86</v>
      </c>
      <c r="F93" s="30"/>
      <c r="G93" s="42"/>
      <c r="H93" s="79"/>
      <c r="I93" s="79">
        <f>I94</f>
        <v>220000</v>
      </c>
      <c r="J93" s="77">
        <f t="shared" si="8"/>
        <v>220000</v>
      </c>
    </row>
    <row r="94" spans="1:10" ht="12.75">
      <c r="A94" s="32"/>
      <c r="B94" s="33" t="s">
        <v>95</v>
      </c>
      <c r="C94" s="68" t="s">
        <v>93</v>
      </c>
      <c r="D94" s="30" t="s">
        <v>112</v>
      </c>
      <c r="E94" s="30" t="s">
        <v>86</v>
      </c>
      <c r="F94" s="30" t="s">
        <v>29</v>
      </c>
      <c r="G94" s="42"/>
      <c r="H94" s="79"/>
      <c r="I94" s="79">
        <f>I95</f>
        <v>220000</v>
      </c>
      <c r="J94" s="77">
        <f t="shared" si="8"/>
        <v>220000</v>
      </c>
    </row>
    <row r="95" spans="1:10" ht="12.75">
      <c r="A95" s="32"/>
      <c r="B95" s="33" t="s">
        <v>133</v>
      </c>
      <c r="C95" s="68" t="s">
        <v>93</v>
      </c>
      <c r="D95" s="30" t="s">
        <v>112</v>
      </c>
      <c r="E95" s="30" t="s">
        <v>86</v>
      </c>
      <c r="F95" s="30" t="s">
        <v>29</v>
      </c>
      <c r="G95" s="42" t="s">
        <v>134</v>
      </c>
      <c r="H95" s="79"/>
      <c r="I95" s="79">
        <v>220000</v>
      </c>
      <c r="J95" s="77">
        <f t="shared" si="8"/>
        <v>220000</v>
      </c>
    </row>
    <row r="96" spans="1:10" ht="12.75">
      <c r="A96" s="32"/>
      <c r="B96" s="33"/>
      <c r="C96" s="34"/>
      <c r="D96" s="41"/>
      <c r="E96" s="30"/>
      <c r="F96" s="30"/>
      <c r="G96" s="42"/>
      <c r="H96" s="79"/>
      <c r="I96" s="79"/>
      <c r="J96" s="79"/>
    </row>
    <row r="97" spans="1:10" ht="51">
      <c r="A97" s="69" t="s">
        <v>17</v>
      </c>
      <c r="B97" s="85" t="s">
        <v>96</v>
      </c>
      <c r="C97" s="59" t="s">
        <v>73</v>
      </c>
      <c r="D97" s="26"/>
      <c r="E97" s="26"/>
      <c r="F97" s="26"/>
      <c r="G97" s="27"/>
      <c r="H97" s="76">
        <f>H98</f>
        <v>224379</v>
      </c>
      <c r="I97" s="76">
        <f aca="true" t="shared" si="9" ref="I97:J100">I98</f>
        <v>369684</v>
      </c>
      <c r="J97" s="76">
        <f t="shared" si="9"/>
        <v>594063</v>
      </c>
    </row>
    <row r="98" spans="2:10" ht="25.5">
      <c r="B98" s="33" t="s">
        <v>135</v>
      </c>
      <c r="C98" s="60" t="s">
        <v>73</v>
      </c>
      <c r="D98" s="30" t="s">
        <v>34</v>
      </c>
      <c r="E98" s="30"/>
      <c r="F98" s="30"/>
      <c r="G98" s="31"/>
      <c r="H98" s="79">
        <f>H99</f>
        <v>224379</v>
      </c>
      <c r="I98" s="79">
        <f t="shared" si="9"/>
        <v>369684</v>
      </c>
      <c r="J98" s="77">
        <f>SUM(H98:I98)</f>
        <v>594063</v>
      </c>
    </row>
    <row r="99" spans="1:10" ht="12.75">
      <c r="A99" s="32"/>
      <c r="B99" s="33" t="s">
        <v>44</v>
      </c>
      <c r="C99" s="60" t="s">
        <v>73</v>
      </c>
      <c r="D99" s="30" t="s">
        <v>34</v>
      </c>
      <c r="E99" s="30" t="s">
        <v>17</v>
      </c>
      <c r="F99" s="30"/>
      <c r="G99" s="31"/>
      <c r="H99" s="79">
        <f>H100</f>
        <v>224379</v>
      </c>
      <c r="I99" s="79">
        <f t="shared" si="9"/>
        <v>369684</v>
      </c>
      <c r="J99" s="77">
        <f>SUM(H99:I99)</f>
        <v>594063</v>
      </c>
    </row>
    <row r="100" spans="1:10" ht="12.75">
      <c r="A100" s="32"/>
      <c r="B100" s="33" t="s">
        <v>18</v>
      </c>
      <c r="C100" s="60" t="s">
        <v>73</v>
      </c>
      <c r="D100" s="30" t="s">
        <v>34</v>
      </c>
      <c r="E100" s="30" t="s">
        <v>17</v>
      </c>
      <c r="F100" s="30" t="s">
        <v>19</v>
      </c>
      <c r="G100" s="31"/>
      <c r="H100" s="79">
        <f>H101</f>
        <v>224379</v>
      </c>
      <c r="I100" s="79">
        <f t="shared" si="9"/>
        <v>369684</v>
      </c>
      <c r="J100" s="77">
        <f>SUM(H100:I100)</f>
        <v>594063</v>
      </c>
    </row>
    <row r="101" spans="1:10" ht="12.75">
      <c r="A101" s="32"/>
      <c r="B101" s="33" t="s">
        <v>45</v>
      </c>
      <c r="C101" s="60" t="s">
        <v>73</v>
      </c>
      <c r="D101" s="30" t="s">
        <v>34</v>
      </c>
      <c r="E101" s="30" t="s">
        <v>17</v>
      </c>
      <c r="F101" s="30" t="s">
        <v>46</v>
      </c>
      <c r="G101" s="31" t="s">
        <v>47</v>
      </c>
      <c r="H101" s="83">
        <v>224379</v>
      </c>
      <c r="I101" s="83">
        <v>369684</v>
      </c>
      <c r="J101" s="77">
        <f>SUM(H101:I101)</f>
        <v>594063</v>
      </c>
    </row>
    <row r="102" spans="1:10" ht="12.75">
      <c r="A102" s="32"/>
      <c r="B102" s="33"/>
      <c r="C102" s="34"/>
      <c r="D102" s="30"/>
      <c r="E102" s="30"/>
      <c r="F102" s="30"/>
      <c r="G102" s="31"/>
      <c r="H102" s="79"/>
      <c r="I102" s="79"/>
      <c r="J102" s="79"/>
    </row>
    <row r="103" spans="1:10" ht="51">
      <c r="A103" s="69" t="s">
        <v>50</v>
      </c>
      <c r="B103" s="72" t="s">
        <v>98</v>
      </c>
      <c r="C103" s="59" t="s">
        <v>97</v>
      </c>
      <c r="D103" s="26"/>
      <c r="E103" s="26"/>
      <c r="F103" s="26"/>
      <c r="G103" s="27"/>
      <c r="H103" s="76">
        <f>+H104</f>
        <v>100000</v>
      </c>
      <c r="I103" s="76">
        <f aca="true" t="shared" si="10" ref="I103:J106">+I104</f>
        <v>0</v>
      </c>
      <c r="J103" s="76">
        <f t="shared" si="10"/>
        <v>100000</v>
      </c>
    </row>
    <row r="104" spans="2:10" ht="25.5">
      <c r="B104" s="33" t="s">
        <v>84</v>
      </c>
      <c r="C104" s="60" t="s">
        <v>97</v>
      </c>
      <c r="D104" s="30" t="s">
        <v>112</v>
      </c>
      <c r="E104" s="30"/>
      <c r="F104" s="30"/>
      <c r="G104" s="31"/>
      <c r="H104" s="79">
        <f>+H105</f>
        <v>100000</v>
      </c>
      <c r="I104" s="79">
        <f t="shared" si="10"/>
        <v>0</v>
      </c>
      <c r="J104" s="77">
        <f>SUM(H104:I104)</f>
        <v>100000</v>
      </c>
    </row>
    <row r="105" spans="1:10" ht="12.75">
      <c r="A105" s="32"/>
      <c r="B105" s="33" t="s">
        <v>27</v>
      </c>
      <c r="C105" s="60" t="s">
        <v>97</v>
      </c>
      <c r="D105" s="30" t="s">
        <v>112</v>
      </c>
      <c r="E105" s="30" t="s">
        <v>28</v>
      </c>
      <c r="F105" s="30"/>
      <c r="G105" s="31"/>
      <c r="H105" s="79">
        <f>+H106</f>
        <v>100000</v>
      </c>
      <c r="I105" s="79">
        <f t="shared" si="10"/>
        <v>0</v>
      </c>
      <c r="J105" s="77">
        <f>SUM(H105:I105)</f>
        <v>100000</v>
      </c>
    </row>
    <row r="106" spans="1:10" ht="12.75">
      <c r="A106" s="32"/>
      <c r="B106" s="33" t="s">
        <v>99</v>
      </c>
      <c r="C106" s="60" t="s">
        <v>97</v>
      </c>
      <c r="D106" s="30" t="s">
        <v>112</v>
      </c>
      <c r="E106" s="30" t="s">
        <v>28</v>
      </c>
      <c r="F106" s="30" t="s">
        <v>29</v>
      </c>
      <c r="G106" s="31"/>
      <c r="H106" s="79">
        <f>+H107</f>
        <v>100000</v>
      </c>
      <c r="I106" s="79">
        <f t="shared" si="10"/>
        <v>0</v>
      </c>
      <c r="J106" s="77">
        <f>SUM(H106:I106)</f>
        <v>100000</v>
      </c>
    </row>
    <row r="107" spans="1:10" ht="25.5">
      <c r="A107" s="32"/>
      <c r="B107" s="33" t="s">
        <v>41</v>
      </c>
      <c r="C107" s="60" t="s">
        <v>97</v>
      </c>
      <c r="D107" s="30" t="s">
        <v>112</v>
      </c>
      <c r="E107" s="30" t="s">
        <v>28</v>
      </c>
      <c r="F107" s="30" t="s">
        <v>29</v>
      </c>
      <c r="G107" s="31" t="s">
        <v>42</v>
      </c>
      <c r="H107" s="79">
        <v>100000</v>
      </c>
      <c r="I107" s="79"/>
      <c r="J107" s="77">
        <f>SUM(H107:I107)</f>
        <v>100000</v>
      </c>
    </row>
    <row r="108" spans="1:10" ht="12.75">
      <c r="A108" s="32"/>
      <c r="B108" s="37"/>
      <c r="C108" s="34"/>
      <c r="D108" s="30"/>
      <c r="E108" s="30"/>
      <c r="F108" s="30"/>
      <c r="G108" s="31"/>
      <c r="H108" s="79"/>
      <c r="I108" s="79"/>
      <c r="J108" s="79"/>
    </row>
    <row r="109" spans="1:10" ht="51">
      <c r="A109" s="69" t="s">
        <v>24</v>
      </c>
      <c r="B109" s="36" t="s">
        <v>74</v>
      </c>
      <c r="C109" s="59" t="s">
        <v>75</v>
      </c>
      <c r="D109" s="26"/>
      <c r="E109" s="26"/>
      <c r="F109" s="26"/>
      <c r="G109" s="27"/>
      <c r="H109" s="76">
        <f>H110</f>
        <v>30000</v>
      </c>
      <c r="I109" s="76">
        <f aca="true" t="shared" si="11" ref="I109:J112">I110</f>
        <v>0</v>
      </c>
      <c r="J109" s="76">
        <f t="shared" si="11"/>
        <v>30000</v>
      </c>
    </row>
    <row r="110" spans="2:10" ht="25.5">
      <c r="B110" s="33" t="s">
        <v>84</v>
      </c>
      <c r="C110" s="60" t="s">
        <v>75</v>
      </c>
      <c r="D110" s="30" t="s">
        <v>112</v>
      </c>
      <c r="E110" s="30"/>
      <c r="F110" s="30"/>
      <c r="G110" s="31"/>
      <c r="H110" s="79">
        <f>H111</f>
        <v>30000</v>
      </c>
      <c r="I110" s="79">
        <f t="shared" si="11"/>
        <v>0</v>
      </c>
      <c r="J110" s="77">
        <f>SUM(H110:I110)</f>
        <v>30000</v>
      </c>
    </row>
    <row r="111" spans="1:10" ht="12.75">
      <c r="A111" s="32"/>
      <c r="B111" s="33" t="s">
        <v>44</v>
      </c>
      <c r="C111" s="60" t="s">
        <v>75</v>
      </c>
      <c r="D111" s="30" t="s">
        <v>112</v>
      </c>
      <c r="E111" s="30" t="s">
        <v>17</v>
      </c>
      <c r="F111" s="30"/>
      <c r="G111" s="31"/>
      <c r="H111" s="79">
        <f>H112</f>
        <v>30000</v>
      </c>
      <c r="I111" s="79">
        <f t="shared" si="11"/>
        <v>0</v>
      </c>
      <c r="J111" s="77">
        <f>SUM(H111:I111)</f>
        <v>30000</v>
      </c>
    </row>
    <row r="112" spans="1:10" ht="12.75">
      <c r="A112" s="32"/>
      <c r="B112" s="33" t="s">
        <v>51</v>
      </c>
      <c r="C112" s="60" t="s">
        <v>75</v>
      </c>
      <c r="D112" s="30" t="s">
        <v>112</v>
      </c>
      <c r="E112" s="30" t="s">
        <v>17</v>
      </c>
      <c r="F112" s="30" t="s">
        <v>23</v>
      </c>
      <c r="G112" s="31"/>
      <c r="H112" s="79">
        <f>H113</f>
        <v>30000</v>
      </c>
      <c r="I112" s="79">
        <f t="shared" si="11"/>
        <v>0</v>
      </c>
      <c r="J112" s="77">
        <f>SUM(H112:I112)</f>
        <v>30000</v>
      </c>
    </row>
    <row r="113" spans="1:10" ht="25.5">
      <c r="A113" s="32"/>
      <c r="B113" s="33" t="s">
        <v>41</v>
      </c>
      <c r="C113" s="60" t="s">
        <v>75</v>
      </c>
      <c r="D113" s="30" t="s">
        <v>112</v>
      </c>
      <c r="E113" s="30" t="s">
        <v>17</v>
      </c>
      <c r="F113" s="30" t="s">
        <v>23</v>
      </c>
      <c r="G113" s="31" t="s">
        <v>42</v>
      </c>
      <c r="H113" s="79">
        <v>30000</v>
      </c>
      <c r="I113" s="79"/>
      <c r="J113" s="77">
        <f>SUM(H113:I113)</f>
        <v>30000</v>
      </c>
    </row>
    <row r="114" spans="1:10" ht="12.75">
      <c r="A114" s="32"/>
      <c r="B114" s="43"/>
      <c r="C114" s="34"/>
      <c r="D114" s="30"/>
      <c r="E114" s="30"/>
      <c r="F114" s="30"/>
      <c r="G114" s="31"/>
      <c r="H114" s="79"/>
      <c r="I114" s="79"/>
      <c r="J114" s="79"/>
    </row>
    <row r="115" spans="1:10" ht="38.25">
      <c r="A115" s="69" t="s">
        <v>55</v>
      </c>
      <c r="B115" s="85" t="s">
        <v>128</v>
      </c>
      <c r="C115" s="59" t="s">
        <v>76</v>
      </c>
      <c r="D115" s="26"/>
      <c r="E115" s="26"/>
      <c r="F115" s="26"/>
      <c r="G115" s="27"/>
      <c r="H115" s="76">
        <f>H116</f>
        <v>37300</v>
      </c>
      <c r="I115" s="76">
        <f aca="true" t="shared" si="12" ref="I115:J118">I116</f>
        <v>0</v>
      </c>
      <c r="J115" s="76">
        <f t="shared" si="12"/>
        <v>37300</v>
      </c>
    </row>
    <row r="116" spans="2:10" ht="25.5">
      <c r="B116" s="33" t="s">
        <v>84</v>
      </c>
      <c r="C116" s="60" t="s">
        <v>76</v>
      </c>
      <c r="D116" s="30" t="s">
        <v>112</v>
      </c>
      <c r="E116" s="30"/>
      <c r="F116" s="30"/>
      <c r="G116" s="31"/>
      <c r="H116" s="79">
        <f>H117</f>
        <v>37300</v>
      </c>
      <c r="I116" s="79">
        <f t="shared" si="12"/>
        <v>0</v>
      </c>
      <c r="J116" s="77">
        <f>SUM(H116:I116)</f>
        <v>37300</v>
      </c>
    </row>
    <row r="117" spans="1:10" ht="12.75">
      <c r="A117" s="32"/>
      <c r="B117" s="40" t="s">
        <v>85</v>
      </c>
      <c r="C117" s="60" t="s">
        <v>76</v>
      </c>
      <c r="D117" s="30" t="s">
        <v>112</v>
      </c>
      <c r="E117" s="30" t="s">
        <v>23</v>
      </c>
      <c r="F117" s="30"/>
      <c r="G117" s="31"/>
      <c r="H117" s="79">
        <f>H118</f>
        <v>37300</v>
      </c>
      <c r="I117" s="79">
        <f t="shared" si="12"/>
        <v>0</v>
      </c>
      <c r="J117" s="77">
        <f>SUM(H117:I117)</f>
        <v>37300</v>
      </c>
    </row>
    <row r="118" spans="1:10" ht="12.75">
      <c r="A118" s="32"/>
      <c r="B118" s="40" t="s">
        <v>92</v>
      </c>
      <c r="C118" s="60" t="s">
        <v>76</v>
      </c>
      <c r="D118" s="30" t="s">
        <v>112</v>
      </c>
      <c r="E118" s="30" t="s">
        <v>23</v>
      </c>
      <c r="F118" s="30" t="s">
        <v>24</v>
      </c>
      <c r="G118" s="31"/>
      <c r="H118" s="79">
        <f>H119</f>
        <v>37300</v>
      </c>
      <c r="I118" s="79">
        <f t="shared" si="12"/>
        <v>0</v>
      </c>
      <c r="J118" s="77">
        <f>SUM(H118:I118)</f>
        <v>37300</v>
      </c>
    </row>
    <row r="119" spans="1:10" ht="12.75">
      <c r="A119" s="32"/>
      <c r="B119" s="40" t="s">
        <v>101</v>
      </c>
      <c r="C119" s="60" t="s">
        <v>76</v>
      </c>
      <c r="D119" s="30" t="s">
        <v>112</v>
      </c>
      <c r="E119" s="30" t="s">
        <v>23</v>
      </c>
      <c r="F119" s="30" t="s">
        <v>24</v>
      </c>
      <c r="G119" s="31" t="s">
        <v>100</v>
      </c>
      <c r="H119" s="79">
        <v>37300</v>
      </c>
      <c r="I119" s="79"/>
      <c r="J119" s="77">
        <f>SUM(H119:I119)</f>
        <v>37300</v>
      </c>
    </row>
    <row r="120" spans="1:10" ht="12.75">
      <c r="A120" s="32"/>
      <c r="B120" s="73"/>
      <c r="C120" s="60"/>
      <c r="D120" s="30"/>
      <c r="E120" s="30"/>
      <c r="F120" s="30"/>
      <c r="G120" s="31"/>
      <c r="H120" s="79"/>
      <c r="I120" s="79"/>
      <c r="J120" s="79"/>
    </row>
    <row r="121" spans="1:10" ht="25.5">
      <c r="A121" s="69" t="s">
        <v>109</v>
      </c>
      <c r="B121" s="85" t="s">
        <v>129</v>
      </c>
      <c r="C121" s="59" t="s">
        <v>102</v>
      </c>
      <c r="D121" s="26"/>
      <c r="E121" s="26"/>
      <c r="F121" s="26"/>
      <c r="G121" s="27"/>
      <c r="H121" s="76">
        <f>+H122</f>
        <v>50000</v>
      </c>
      <c r="I121" s="76">
        <f>+I122</f>
        <v>0</v>
      </c>
      <c r="J121" s="76">
        <f>+J122</f>
        <v>50000</v>
      </c>
    </row>
    <row r="122" spans="2:10" ht="25.5">
      <c r="B122" s="33" t="s">
        <v>135</v>
      </c>
      <c r="C122" s="60" t="s">
        <v>102</v>
      </c>
      <c r="D122" s="30" t="s">
        <v>34</v>
      </c>
      <c r="E122" s="30"/>
      <c r="F122" s="30"/>
      <c r="G122" s="31"/>
      <c r="H122" s="79">
        <f aca="true" t="shared" si="13" ref="H122:I124">H123</f>
        <v>50000</v>
      </c>
      <c r="I122" s="79">
        <f t="shared" si="13"/>
        <v>0</v>
      </c>
      <c r="J122" s="77">
        <f>SUM(H122:I122)</f>
        <v>50000</v>
      </c>
    </row>
    <row r="123" spans="1:10" ht="12.75">
      <c r="A123" s="32"/>
      <c r="B123" s="33" t="s">
        <v>56</v>
      </c>
      <c r="C123" s="60" t="s">
        <v>102</v>
      </c>
      <c r="D123" s="30" t="s">
        <v>34</v>
      </c>
      <c r="E123" s="30" t="s">
        <v>29</v>
      </c>
      <c r="F123" s="30"/>
      <c r="G123" s="31"/>
      <c r="H123" s="79">
        <f t="shared" si="13"/>
        <v>50000</v>
      </c>
      <c r="I123" s="79">
        <f t="shared" si="13"/>
        <v>0</v>
      </c>
      <c r="J123" s="77">
        <f>SUM(H123:I123)</f>
        <v>50000</v>
      </c>
    </row>
    <row r="124" spans="1:10" ht="12.75">
      <c r="A124" s="32"/>
      <c r="B124" s="40" t="s">
        <v>57</v>
      </c>
      <c r="C124" s="60" t="s">
        <v>102</v>
      </c>
      <c r="D124" s="30" t="s">
        <v>34</v>
      </c>
      <c r="E124" s="30" t="s">
        <v>29</v>
      </c>
      <c r="F124" s="30" t="s">
        <v>55</v>
      </c>
      <c r="G124" s="31"/>
      <c r="H124" s="79">
        <f t="shared" si="13"/>
        <v>50000</v>
      </c>
      <c r="I124" s="79">
        <f t="shared" si="13"/>
        <v>0</v>
      </c>
      <c r="J124" s="77">
        <f>SUM(H124:I124)</f>
        <v>50000</v>
      </c>
    </row>
    <row r="125" spans="1:10" ht="25.5">
      <c r="A125" s="32"/>
      <c r="B125" s="33" t="s">
        <v>41</v>
      </c>
      <c r="C125" s="60" t="s">
        <v>102</v>
      </c>
      <c r="D125" s="30" t="s">
        <v>34</v>
      </c>
      <c r="E125" s="30" t="s">
        <v>29</v>
      </c>
      <c r="F125" s="30" t="s">
        <v>55</v>
      </c>
      <c r="G125" s="31" t="s">
        <v>42</v>
      </c>
      <c r="H125" s="79">
        <v>50000</v>
      </c>
      <c r="I125" s="79"/>
      <c r="J125" s="77">
        <f>SUM(H125:I125)</f>
        <v>50000</v>
      </c>
    </row>
    <row r="126" spans="1:10" ht="12.75">
      <c r="A126" s="32"/>
      <c r="B126" s="56"/>
      <c r="C126" s="34"/>
      <c r="D126" s="30"/>
      <c r="E126" s="30"/>
      <c r="F126" s="30"/>
      <c r="G126" s="31"/>
      <c r="H126" s="79"/>
      <c r="I126" s="79"/>
      <c r="J126" s="79"/>
    </row>
    <row r="127" spans="1:10" ht="25.5">
      <c r="A127" s="69" t="s">
        <v>110</v>
      </c>
      <c r="B127" s="44" t="s">
        <v>103</v>
      </c>
      <c r="C127" s="59" t="s">
        <v>77</v>
      </c>
      <c r="D127" s="41"/>
      <c r="E127" s="41"/>
      <c r="F127" s="41"/>
      <c r="G127" s="42"/>
      <c r="H127" s="76">
        <f>H128</f>
        <v>60000</v>
      </c>
      <c r="I127" s="76">
        <f>I128+I132</f>
        <v>0</v>
      </c>
      <c r="J127" s="76">
        <f aca="true" t="shared" si="14" ref="J127:J135">SUM(H127:I127)</f>
        <v>60000</v>
      </c>
    </row>
    <row r="128" spans="2:10" ht="25.5">
      <c r="B128" s="33" t="s">
        <v>135</v>
      </c>
      <c r="C128" s="60" t="s">
        <v>77</v>
      </c>
      <c r="D128" s="41" t="s">
        <v>34</v>
      </c>
      <c r="E128" s="41"/>
      <c r="F128" s="41"/>
      <c r="G128" s="42"/>
      <c r="H128" s="77">
        <f>H129</f>
        <v>60000</v>
      </c>
      <c r="I128" s="77">
        <f>I129</f>
        <v>-60000</v>
      </c>
      <c r="J128" s="77">
        <f t="shared" si="14"/>
        <v>0</v>
      </c>
    </row>
    <row r="129" spans="1:10" ht="12.75">
      <c r="A129" s="32"/>
      <c r="B129" s="33" t="s">
        <v>52</v>
      </c>
      <c r="C129" s="60" t="s">
        <v>77</v>
      </c>
      <c r="D129" s="41" t="s">
        <v>34</v>
      </c>
      <c r="E129" s="41" t="s">
        <v>50</v>
      </c>
      <c r="F129" s="41"/>
      <c r="G129" s="42"/>
      <c r="H129" s="77">
        <f>H130</f>
        <v>60000</v>
      </c>
      <c r="I129" s="77">
        <f>I130</f>
        <v>-60000</v>
      </c>
      <c r="J129" s="77">
        <f t="shared" si="14"/>
        <v>0</v>
      </c>
    </row>
    <row r="130" spans="1:10" ht="12.75">
      <c r="A130" s="32"/>
      <c r="B130" s="40" t="s">
        <v>79</v>
      </c>
      <c r="C130" s="60" t="s">
        <v>77</v>
      </c>
      <c r="D130" s="41" t="s">
        <v>34</v>
      </c>
      <c r="E130" s="41" t="s">
        <v>50</v>
      </c>
      <c r="F130" s="41" t="s">
        <v>29</v>
      </c>
      <c r="G130" s="42"/>
      <c r="H130" s="77">
        <f>H131</f>
        <v>60000</v>
      </c>
      <c r="I130" s="77">
        <f>I131</f>
        <v>-60000</v>
      </c>
      <c r="J130" s="77">
        <f t="shared" si="14"/>
        <v>0</v>
      </c>
    </row>
    <row r="131" spans="1:10" ht="12.75">
      <c r="A131" s="32"/>
      <c r="B131" s="33" t="s">
        <v>78</v>
      </c>
      <c r="C131" s="60" t="s">
        <v>77</v>
      </c>
      <c r="D131" s="41" t="s">
        <v>34</v>
      </c>
      <c r="E131" s="41" t="s">
        <v>50</v>
      </c>
      <c r="F131" s="41" t="s">
        <v>29</v>
      </c>
      <c r="G131" s="42" t="s">
        <v>49</v>
      </c>
      <c r="H131" s="77">
        <v>60000</v>
      </c>
      <c r="I131" s="77">
        <v>-60000</v>
      </c>
      <c r="J131" s="77">
        <f t="shared" si="14"/>
        <v>0</v>
      </c>
    </row>
    <row r="132" spans="1:10" ht="25.5">
      <c r="A132" s="32"/>
      <c r="B132" s="28" t="s">
        <v>62</v>
      </c>
      <c r="C132" s="60" t="s">
        <v>77</v>
      </c>
      <c r="D132" s="41" t="s">
        <v>31</v>
      </c>
      <c r="E132" s="41"/>
      <c r="F132" s="41"/>
      <c r="G132" s="42"/>
      <c r="H132" s="77"/>
      <c r="I132" s="77">
        <f>I133</f>
        <v>60000</v>
      </c>
      <c r="J132" s="77">
        <f t="shared" si="14"/>
        <v>60000</v>
      </c>
    </row>
    <row r="133" spans="1:10" ht="12.75">
      <c r="A133" s="32"/>
      <c r="B133" s="38" t="s">
        <v>32</v>
      </c>
      <c r="C133" s="60" t="s">
        <v>77</v>
      </c>
      <c r="D133" s="41" t="s">
        <v>31</v>
      </c>
      <c r="E133" s="41" t="s">
        <v>33</v>
      </c>
      <c r="F133" s="41"/>
      <c r="G133" s="42"/>
      <c r="H133" s="77"/>
      <c r="I133" s="77">
        <f>I134</f>
        <v>60000</v>
      </c>
      <c r="J133" s="77">
        <f t="shared" si="14"/>
        <v>60000</v>
      </c>
    </row>
    <row r="134" spans="1:10" ht="12.75">
      <c r="A134" s="32"/>
      <c r="B134" s="40" t="s">
        <v>58</v>
      </c>
      <c r="C134" s="60" t="s">
        <v>77</v>
      </c>
      <c r="D134" s="41" t="s">
        <v>31</v>
      </c>
      <c r="E134" s="41" t="s">
        <v>33</v>
      </c>
      <c r="F134" s="41" t="s">
        <v>40</v>
      </c>
      <c r="G134" s="42"/>
      <c r="H134" s="77"/>
      <c r="I134" s="77">
        <f>I135</f>
        <v>60000</v>
      </c>
      <c r="J134" s="77">
        <f t="shared" si="14"/>
        <v>60000</v>
      </c>
    </row>
    <row r="135" spans="1:10" ht="12.75">
      <c r="A135" s="32"/>
      <c r="B135" s="71" t="s">
        <v>89</v>
      </c>
      <c r="C135" s="60" t="s">
        <v>77</v>
      </c>
      <c r="D135" s="41" t="s">
        <v>31</v>
      </c>
      <c r="E135" s="41" t="s">
        <v>33</v>
      </c>
      <c r="F135" s="41" t="s">
        <v>40</v>
      </c>
      <c r="G135" s="42" t="s">
        <v>88</v>
      </c>
      <c r="H135" s="77"/>
      <c r="I135" s="77">
        <v>60000</v>
      </c>
      <c r="J135" s="77">
        <f t="shared" si="14"/>
        <v>60000</v>
      </c>
    </row>
    <row r="136" spans="1:10" ht="12.75">
      <c r="A136" s="32"/>
      <c r="B136" s="40"/>
      <c r="C136" s="60"/>
      <c r="D136" s="41"/>
      <c r="E136" s="41"/>
      <c r="F136" s="41"/>
      <c r="G136" s="42"/>
      <c r="H136" s="77"/>
      <c r="I136" s="77"/>
      <c r="J136" s="77"/>
    </row>
    <row r="137" spans="1:10" ht="51">
      <c r="A137" s="69" t="s">
        <v>111</v>
      </c>
      <c r="B137" s="85" t="s">
        <v>136</v>
      </c>
      <c r="C137" s="59" t="s">
        <v>137</v>
      </c>
      <c r="D137" s="41"/>
      <c r="E137" s="41"/>
      <c r="F137" s="41"/>
      <c r="G137" s="42"/>
      <c r="H137" s="77"/>
      <c r="I137" s="78">
        <f>I138</f>
        <v>1519970</v>
      </c>
      <c r="J137" s="78">
        <f aca="true" t="shared" si="15" ref="J137:J142">SUM(H137:I137)</f>
        <v>1519970</v>
      </c>
    </row>
    <row r="138" spans="1:10" ht="25.5">
      <c r="A138" s="32"/>
      <c r="B138" s="33" t="s">
        <v>84</v>
      </c>
      <c r="C138" s="62" t="s">
        <v>137</v>
      </c>
      <c r="D138" s="41" t="s">
        <v>112</v>
      </c>
      <c r="E138" s="88"/>
      <c r="F138" s="41"/>
      <c r="G138" s="42"/>
      <c r="H138" s="77"/>
      <c r="I138" s="77">
        <f>I139</f>
        <v>1519970</v>
      </c>
      <c r="J138" s="77">
        <f t="shared" si="15"/>
        <v>1519970</v>
      </c>
    </row>
    <row r="139" spans="1:10" ht="12.75">
      <c r="A139" s="32"/>
      <c r="B139" s="43" t="s">
        <v>27</v>
      </c>
      <c r="C139" s="62" t="s">
        <v>137</v>
      </c>
      <c r="D139" s="30" t="s">
        <v>112</v>
      </c>
      <c r="E139" s="30" t="s">
        <v>28</v>
      </c>
      <c r="F139" s="30"/>
      <c r="G139" s="31"/>
      <c r="H139" s="77"/>
      <c r="I139" s="77">
        <f>I140</f>
        <v>1519970</v>
      </c>
      <c r="J139" s="77">
        <f t="shared" si="15"/>
        <v>1519970</v>
      </c>
    </row>
    <row r="140" spans="1:10" ht="12.75">
      <c r="A140" s="32"/>
      <c r="B140" s="56" t="s">
        <v>59</v>
      </c>
      <c r="C140" s="62" t="s">
        <v>137</v>
      </c>
      <c r="D140" s="30" t="s">
        <v>112</v>
      </c>
      <c r="E140" s="30" t="s">
        <v>28</v>
      </c>
      <c r="F140" s="30" t="s">
        <v>40</v>
      </c>
      <c r="G140" s="31"/>
      <c r="H140" s="77"/>
      <c r="I140" s="77">
        <f>SUM(I141:I142)</f>
        <v>1519970</v>
      </c>
      <c r="J140" s="77">
        <f t="shared" si="15"/>
        <v>1519970</v>
      </c>
    </row>
    <row r="141" spans="1:10" ht="25.5">
      <c r="A141" s="32"/>
      <c r="B141" s="33" t="s">
        <v>41</v>
      </c>
      <c r="C141" s="62" t="s">
        <v>137</v>
      </c>
      <c r="D141" s="30" t="s">
        <v>112</v>
      </c>
      <c r="E141" s="30" t="s">
        <v>28</v>
      </c>
      <c r="F141" s="30" t="s">
        <v>40</v>
      </c>
      <c r="G141" s="42" t="s">
        <v>42</v>
      </c>
      <c r="H141" s="77"/>
      <c r="I141" s="77">
        <f>404000</f>
        <v>404000</v>
      </c>
      <c r="J141" s="77">
        <f t="shared" si="15"/>
        <v>404000</v>
      </c>
    </row>
    <row r="142" spans="1:10" ht="12.75">
      <c r="A142" s="32"/>
      <c r="B142" s="43" t="s">
        <v>25</v>
      </c>
      <c r="C142" s="62" t="s">
        <v>137</v>
      </c>
      <c r="D142" s="30" t="s">
        <v>112</v>
      </c>
      <c r="E142" s="30" t="s">
        <v>28</v>
      </c>
      <c r="F142" s="30" t="s">
        <v>40</v>
      </c>
      <c r="G142" s="42" t="s">
        <v>26</v>
      </c>
      <c r="H142" s="77"/>
      <c r="I142" s="77">
        <v>1115970</v>
      </c>
      <c r="J142" s="77">
        <f t="shared" si="15"/>
        <v>1115970</v>
      </c>
    </row>
    <row r="143" spans="1:10" ht="12.75">
      <c r="A143" s="32"/>
      <c r="B143" s="33"/>
      <c r="C143" s="60"/>
      <c r="D143" s="41"/>
      <c r="E143" s="41"/>
      <c r="F143" s="41"/>
      <c r="G143" s="42"/>
      <c r="H143" s="77"/>
      <c r="I143" s="77"/>
      <c r="J143" s="77"/>
    </row>
    <row r="144" spans="1:10" ht="38.25">
      <c r="A144" s="69" t="s">
        <v>138</v>
      </c>
      <c r="B144" s="74" t="s">
        <v>105</v>
      </c>
      <c r="C144" s="61" t="s">
        <v>104</v>
      </c>
      <c r="D144" s="30"/>
      <c r="E144" s="41"/>
      <c r="F144" s="41"/>
      <c r="G144" s="42"/>
      <c r="H144" s="78">
        <f>H145</f>
        <v>100000</v>
      </c>
      <c r="I144" s="78">
        <f>I145</f>
        <v>50000</v>
      </c>
      <c r="J144" s="78">
        <f>J145</f>
        <v>150000</v>
      </c>
    </row>
    <row r="145" spans="1:10" ht="25.5" customHeight="1">
      <c r="A145" s="69"/>
      <c r="B145" s="33" t="s">
        <v>84</v>
      </c>
      <c r="C145" s="62" t="s">
        <v>104</v>
      </c>
      <c r="D145" s="41" t="s">
        <v>112</v>
      </c>
      <c r="E145" s="41"/>
      <c r="F145" s="41"/>
      <c r="G145" s="42"/>
      <c r="H145" s="77">
        <f>H146</f>
        <v>100000</v>
      </c>
      <c r="I145" s="77">
        <f>I146</f>
        <v>50000</v>
      </c>
      <c r="J145" s="77">
        <f>SUM(H145:I145)</f>
        <v>150000</v>
      </c>
    </row>
    <row r="146" spans="1:10" ht="12.75">
      <c r="A146" s="32"/>
      <c r="B146" s="33" t="s">
        <v>56</v>
      </c>
      <c r="C146" s="60" t="s">
        <v>104</v>
      </c>
      <c r="D146" s="30" t="s">
        <v>112</v>
      </c>
      <c r="E146" s="41" t="s">
        <v>29</v>
      </c>
      <c r="F146" s="41"/>
      <c r="G146" s="42"/>
      <c r="H146" s="77">
        <f>+H147</f>
        <v>100000</v>
      </c>
      <c r="I146" s="77">
        <f>+I147</f>
        <v>50000</v>
      </c>
      <c r="J146" s="77">
        <f>SUM(H146:I146)</f>
        <v>150000</v>
      </c>
    </row>
    <row r="147" spans="1:10" ht="12.75">
      <c r="A147" s="32"/>
      <c r="B147" s="33" t="s">
        <v>57</v>
      </c>
      <c r="C147" s="60" t="s">
        <v>104</v>
      </c>
      <c r="D147" s="30" t="s">
        <v>112</v>
      </c>
      <c r="E147" s="41" t="s">
        <v>29</v>
      </c>
      <c r="F147" s="41" t="s">
        <v>55</v>
      </c>
      <c r="G147" s="42"/>
      <c r="H147" s="77">
        <f>+H148</f>
        <v>100000</v>
      </c>
      <c r="I147" s="77">
        <f>+I148</f>
        <v>50000</v>
      </c>
      <c r="J147" s="77">
        <f>SUM(H147:I147)</f>
        <v>150000</v>
      </c>
    </row>
    <row r="148" spans="1:10" ht="25.5">
      <c r="A148" s="32"/>
      <c r="B148" s="33" t="s">
        <v>41</v>
      </c>
      <c r="C148" s="60" t="s">
        <v>104</v>
      </c>
      <c r="D148" s="30" t="s">
        <v>112</v>
      </c>
      <c r="E148" s="41" t="s">
        <v>29</v>
      </c>
      <c r="F148" s="41" t="s">
        <v>55</v>
      </c>
      <c r="G148" s="42" t="s">
        <v>42</v>
      </c>
      <c r="H148" s="77">
        <v>100000</v>
      </c>
      <c r="I148" s="77">
        <v>50000</v>
      </c>
      <c r="J148" s="77">
        <f>SUM(H148:I148)</f>
        <v>150000</v>
      </c>
    </row>
    <row r="149" spans="1:10" ht="12.75">
      <c r="A149" s="32"/>
      <c r="B149" s="40"/>
      <c r="C149" s="60"/>
      <c r="D149" s="30"/>
      <c r="E149" s="41"/>
      <c r="F149" s="41"/>
      <c r="G149" s="42"/>
      <c r="H149" s="77"/>
      <c r="I149" s="77"/>
      <c r="J149" s="77"/>
    </row>
    <row r="150" spans="1:10" ht="15.75">
      <c r="A150" s="45"/>
      <c r="B150" s="46" t="s">
        <v>53</v>
      </c>
      <c r="C150" s="47"/>
      <c r="D150" s="48"/>
      <c r="E150" s="48"/>
      <c r="F150" s="48"/>
      <c r="G150" s="49"/>
      <c r="H150" s="80">
        <f>+H16</f>
        <v>7276479</v>
      </c>
      <c r="I150" s="80">
        <f>+I16</f>
        <v>30497895.18</v>
      </c>
      <c r="J150" s="80">
        <f>SUM(H150:I150)</f>
        <v>37774374.18</v>
      </c>
    </row>
    <row r="151" spans="1:8" ht="12.75">
      <c r="A151" s="50"/>
      <c r="C151" s="51"/>
      <c r="D151" s="51"/>
      <c r="E151" s="51"/>
      <c r="F151" s="51"/>
      <c r="G151" s="51"/>
      <c r="H151" s="52"/>
    </row>
  </sheetData>
  <sheetProtection/>
  <mergeCells count="2">
    <mergeCell ref="B12:G12"/>
    <mergeCell ref="A11:J11"/>
  </mergeCells>
  <printOptions/>
  <pageMargins left="0.5905511811023623" right="0.3937007874015748" top="0.5905511811023623" bottom="0.5905511811023623" header="0.5118110236220472" footer="0.5118110236220472"/>
  <pageSetup fitToHeight="99" fitToWidth="1" horizontalDpi="600" verticalDpi="600" orientation="portrait" paperSize="9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Личутина О. В.</dc:creator>
  <cp:keywords/>
  <dc:description/>
  <cp:lastModifiedBy>Владимир Ф. Щепихин</cp:lastModifiedBy>
  <cp:lastPrinted>2013-03-01T10:19:59Z</cp:lastPrinted>
  <dcterms:created xsi:type="dcterms:W3CDTF">2010-03-22T07:46:53Z</dcterms:created>
  <dcterms:modified xsi:type="dcterms:W3CDTF">2013-09-19T09:09:32Z</dcterms:modified>
  <cp:category/>
  <cp:version/>
  <cp:contentType/>
  <cp:contentStatus/>
</cp:coreProperties>
</file>