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'Лист1'!$A$1:$F$145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D141" authorId="0">
      <text>
        <r>
          <rPr>
            <b/>
            <sz val="8"/>
            <rFont val="Tahoma"/>
            <family val="0"/>
          </rPr>
          <t xml:space="preserve">возврат от МО Каменское дети -сироты
</t>
        </r>
      </text>
    </comment>
  </commentList>
</comments>
</file>

<file path=xl/sharedStrings.xml><?xml version="1.0" encoding="utf-8"?>
<sst xmlns="http://schemas.openxmlformats.org/spreadsheetml/2006/main" count="200" uniqueCount="197">
  <si>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</si>
  <si>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</si>
  <si>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</si>
  <si>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</si>
  <si>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</si>
  <si>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</si>
  <si>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</si>
  <si>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</si>
  <si>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</si>
  <si>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</si>
  <si>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</si>
  <si>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</si>
  <si>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</si>
  <si>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1 05 01000 00 0000 110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</si>
  <si>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</si>
  <si>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</si>
  <si>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</si>
  <si>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</si>
  <si>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</si>
  <si>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</si>
  <si>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</si>
  <si>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</si>
  <si>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</si>
  <si>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</si>
  <si>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</si>
  <si>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</si>
  <si>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субъектов Российской Федерации</t>
  </si>
  <si>
    <t>1 19 02000 02 0000 151</t>
  </si>
  <si>
    <t>ВСЕГО ДОХОДОВ</t>
  </si>
  <si>
    <t>2 02 03000 00 0000 151</t>
  </si>
  <si>
    <t>Налог, взимаемый в связи с применением  упрощенной системы налогообложения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</si>
  <si>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</si>
  <si>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</si>
  <si>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</si>
  <si>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</si>
  <si>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</si>
  <si>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</si>
  <si>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</si>
  <si>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</si>
  <si>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</si>
  <si>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</si>
  <si>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</si>
  <si>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</si>
  <si>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</si>
  <si>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</si>
  <si>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</si>
  <si>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</si>
  <si>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</si>
  <si>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СУБЪЕКТАМ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</si>
  <si>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</si>
  <si>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2 02 01001 05 0000 151</t>
  </si>
  <si>
    <t>СУБСИДИИ БЮДЖЕТАМ СУБЪЕКТАМ РОССИЙСКОЙ ФЕДЕРАЦИИ И МУНИЦИПАЛЬНЫХ ОБРАЗОВАНИЙ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</si>
  <si>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</si>
  <si>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</si>
  <si>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</si>
  <si>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</si>
  <si>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</si>
  <si>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</si>
  <si>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</si>
  <si>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</si>
  <si>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</si>
  <si>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</si>
  <si>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</si>
  <si>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</si>
  <si>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</si>
  <si>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</si>
  <si>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</si>
  <si>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</si>
  <si>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</si>
  <si>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</si>
  <si>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</si>
  <si>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</si>
  <si>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</si>
  <si>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</si>
  <si>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</si>
  <si>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</si>
  <si>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</si>
  <si>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</si>
  <si>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</si>
  <si>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</si>
  <si>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</si>
  <si>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</si>
  <si>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</si>
  <si>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</si>
  <si>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1 14 06014 10 0000 430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</si>
  <si>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</si>
  <si>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</si>
  <si>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</si>
  <si>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</si>
  <si>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</si>
  <si>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</si>
  <si>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</si>
  <si>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</si>
  <si>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</si>
  <si>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</si>
  <si>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</si>
  <si>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</si>
  <si>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</si>
  <si>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</si>
  <si>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</si>
  <si>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из них: на осуществление полномочий по формированию и исполнению бюджетов муниципальных образований в соответствии с заключенными соглашениями</t>
  </si>
  <si>
    <t>на осуществление полномочий по формированию архивных фондов поселений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</si>
  <si>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</si>
  <si>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</si>
  <si>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</si>
  <si>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Прогнозируемое поступление доходов бюджета муниципального района на 2012 год</t>
  </si>
  <si>
    <t>ДОХОДЫ ОТ ОКАЗАНИЯ ПЛАТНЫХ УСЛУГ И КОМПЕНСАЦИИ ЗАТРАТ ГОСУДАРСТВА</t>
  </si>
  <si>
    <t>1 13 00000 00 0000 000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</si>
  <si>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</si>
  <si>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"Спорт Беломорья на 2011-2014 годы"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</si>
  <si>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</si>
  <si>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</si>
  <si>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</si>
  <si>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по предоставлению субсидий 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электроснабжения, государственного регулирования тарифов на тепловую энергию, отпускаемую населению на нужды теплоснабжения, а также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отопления, и возмещению убытков, возникающих в результате государственного регулирования тарифов на холодную воду и водоотведение, тарифов на утилизацию (захоронение) твердых бытовых отходов</t>
  </si>
  <si>
    <t>2 02 03015 05 0000 151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</si>
  <si>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</si>
  <si>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</si>
  <si>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</si>
  <si>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</si>
  <si>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</si>
  <si>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</si>
  <si>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</si>
  <si>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</si>
  <si>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</si>
  <si>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</si>
  <si>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</si>
  <si>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</si>
  <si>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</si>
  <si>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</si>
  <si>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</si>
  <si>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</si>
  <si>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</si>
  <si>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 xml:space="preserve">на государственную финансовую поддержку закупки и доставки каменного угля,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</si>
  <si>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из них: субсидия на софинансирование вопросов местного значения</t>
  </si>
  <si>
    <t>Утверждено</t>
  </si>
  <si>
    <t>Изменения (+/-)</t>
  </si>
  <si>
    <t>Утверждено с учетом изменений</t>
  </si>
  <si>
    <t>Приложение № 1</t>
  </si>
  <si>
    <t>от 08 декабря 2011 г. № 169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</si>
  <si>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</si>
  <si>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услугами торговли</t>
  </si>
  <si>
    <t>Капитальный ремонт и ремонт автомобильных дорог общего пользования населенных пунктов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</si>
  <si>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</si>
  <si>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 (средства областного бюджета)</t>
  </si>
  <si>
    <t>2 02 03046 05 0000 151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</si>
  <si>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</si>
  <si>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</si>
  <si>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</si>
  <si>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</si>
  <si>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</si>
  <si>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</si>
  <si>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</si>
  <si>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</si>
  <si>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</si>
  <si>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возмещение убытков, возникающих в результате регулирования тарифов на холодную воду и водоотведение</t>
  </si>
  <si>
    <t xml:space="preserve">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 </t>
  </si>
  <si>
    <t xml:space="preserve">Субсидии бюджетам муниципальных районов на на реализацию программ поддержки социально ориентированных некоммерческих организаций </t>
  </si>
  <si>
    <t>2 02 02019 05 0000 151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</si>
  <si>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</si>
  <si>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</si>
  <si>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</si>
  <si>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</si>
  <si>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</si>
  <si>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</si>
  <si>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</si>
  <si>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на муниципальное развитие</t>
  </si>
  <si>
    <t>Субвенции бюджетам муниципальных районов на модернизацию региональных систем общего образования</t>
  </si>
  <si>
    <t>2 02 03078 05 0000 151</t>
  </si>
  <si>
    <t>на возмещение убытков, возникающих в результате государственного регулирования тарифов на тепловую энергию, отпускаемую для населения на нужды теплоснабжения</t>
  </si>
  <si>
    <t>"Приложение № 4</t>
  </si>
  <si>
    <t>"</t>
  </si>
  <si>
    <t>Субсидии бюджетам муниципальных районов на обеспечение жильем молодых семей</t>
  </si>
  <si>
    <t>2 02 02008 05 0000 151</t>
  </si>
  <si>
    <t>на реализацию долгосрочной целевой программы Архангельской области "Активизация жилищного строительства в Архангельской области на 2009-2014 годы"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</si>
  <si>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за счет средств областного бюджета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</si>
  <si>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</si>
  <si>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за счет средств федерального бюджета</t>
  </si>
  <si>
    <t>Субсидии бюджетам муниципальных районов на реализацию федеральных целевых программ</t>
  </si>
  <si>
    <t>2 02 02051 05 0000 151</t>
  </si>
  <si>
    <t>на подготовку объектов ЖКХ и ТЭК к отопительному периоду 2012-2013 годов</t>
  </si>
  <si>
    <t>на приобретение туристического снаряжения в целях реализации проекта "Зимовье оленеводов Канина" в МО "Совпольское"за счет резервного фонда Правительства Архангельской области</t>
  </si>
  <si>
    <t>из них: по ДЦП "Строительство и капитальный ремонт образовательных учреждений в Архангельской области на 2012-2016г.г</t>
  </si>
  <si>
    <t>по ДЦП "Градостроительное развитие Архангельской области на 2009-2012 годы"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</si>
  <si>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</si>
  <si>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</si>
  <si>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</si>
  <si>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</si>
  <si>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на подготовку образовательных учреждений к началу учебного года и укрепление МТБ  за счет резервного фонда Правительства Архангельской области</t>
  </si>
  <si>
    <t>на покрытие убытков, возникающих в результате государственного регулирования розничных цен на топливо печное бытовое(дрова), реализуемое населению для нужд отопления</t>
  </si>
  <si>
    <t>2 18 05010 05 0000 151</t>
  </si>
  <si>
    <t>Межбюджетные трансферты, передаваемые бюджетам муниципальных районов на подключение общедоступных библилтек РФ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</si>
  <si>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</si>
  <si>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</si>
  <si>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</si>
  <si>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местным налогам и сборам)</t>
  </si>
  <si>
    <t>1 09 07000 00 0000 110</t>
  </si>
  <si>
    <t xml:space="preserve">от  27 декабря 2012 г. №250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</si>
</sst>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4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 wrapText="1" inden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4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3" xfId="0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2"/>
    </xf>
    <xf numFmtId="0" fontId="0" fillId="0" borderId="15" xfId="0" applyFont="1" applyFill="1" applyBorder="1" applyAlignment="1">
      <alignment horizontal="left" vertical="center" wrapText="1" indent="2"/>
    </xf>
    <xf numFmtId="172" fontId="0" fillId="0" borderId="14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172" fontId="0" fillId="0" borderId="10" xfId="0" applyNumberForma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 indent="3"/>
    </xf>
    <xf numFmtId="0" fontId="0" fillId="0" borderId="18" xfId="0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 indent="2"/>
    </xf>
    <xf numFmtId="0" fontId="0" fillId="0" borderId="18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 quotePrefix="1">
      <alignment horizontal="center" vertical="center" wrapText="1"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0.875" style="3" customWidth="1"/>
    <col min="2" max="2" width="21.25390625" style="3" customWidth="1"/>
    <col min="3" max="3" width="18.25390625" style="3" customWidth="1"/>
    <col min="4" max="4" width="17.00390625" style="3" customWidth="1"/>
    <col min="5" max="5" width="18.25390625" style="3" customWidth="1"/>
    <col min="6" max="6" width="1.00390625" style="3" customWidth="1"/>
    <col min="7" max="16384" width="9.125" style="3" customWidth="1"/>
  </cols>
  <sheetData>
    <row r="1" ht="12.75">
      <c r="E1" s="26" t="s">
        <v>137</v>
      </c>
    </row>
    <row r="2" ht="12.75">
      <c r="E2" s="26" t="s">
        <v>103</v>
      </c>
    </row>
    <row r="3" ht="12.75">
      <c r="E3" s="26" t="s">
        <v>64</v>
      </c>
    </row>
    <row r="4" ht="12.75">
      <c r="E4" s="26" t="s">
        <v>196</v>
      </c>
    </row>
    <row r="5" ht="12.75"/>
    <row r="6" spans="2:5" ht="12.75">
      <c r="B6" s="24"/>
      <c r="C6" s="26"/>
      <c r="E6" s="26" t="s">
        <v>169</v>
      </c>
    </row>
    <row r="7" spans="2:5" ht="12.75">
      <c r="B7" s="24"/>
      <c r="C7" s="26"/>
      <c r="E7" s="26" t="s">
        <v>103</v>
      </c>
    </row>
    <row r="8" spans="2:5" ht="12.75">
      <c r="B8" s="25"/>
      <c r="C8" s="26"/>
      <c r="E8" s="26" t="s">
        <v>64</v>
      </c>
    </row>
    <row r="9" spans="2:5" ht="12.75">
      <c r="B9" s="24"/>
      <c r="C9" s="26"/>
      <c r="E9" s="26" t="s">
        <v>138</v>
      </c>
    </row>
    <row r="10" ht="12.75">
      <c r="B10" s="18"/>
    </row>
    <row r="11" spans="1:5" ht="33.75" customHeight="1">
      <c r="A11" s="56" t="s">
        <v>105</v>
      </c>
      <c r="B11" s="57"/>
      <c r="C11" s="57"/>
      <c r="D11" s="57"/>
      <c r="E11" s="57"/>
    </row>
    <row r="12" spans="1:5" ht="41.25" customHeight="1">
      <c r="A12" s="4" t="s">
        <v>22</v>
      </c>
      <c r="B12" s="4" t="s">
        <v>23</v>
      </c>
      <c r="C12" s="17" t="s">
        <v>134</v>
      </c>
      <c r="D12" s="17" t="s">
        <v>135</v>
      </c>
      <c r="E12" s="17" t="s">
        <v>136</v>
      </c>
    </row>
    <row r="13" spans="1:5" ht="9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ht="12.75">
      <c r="A14" s="6"/>
      <c r="B14" s="7"/>
      <c r="C14" s="19"/>
      <c r="D14" s="19"/>
      <c r="E14" s="19"/>
    </row>
    <row r="15" spans="1:5" ht="13.5" customHeight="1">
      <c r="A15" s="8" t="s">
        <v>2</v>
      </c>
      <c r="B15" s="9" t="s">
        <v>9</v>
      </c>
      <c r="C15" s="45">
        <f>C17+C20+C25+C32+C38+C47+C52+C44+C29</f>
        <v>71883177</v>
      </c>
      <c r="D15" s="45">
        <f>D17+D20+D25+D32+D38+D47+D52+D44+D29</f>
        <v>0</v>
      </c>
      <c r="E15" s="45">
        <f>SUM(C15:D15)</f>
        <v>71883177</v>
      </c>
    </row>
    <row r="16" spans="1:5" ht="13.5" customHeight="1">
      <c r="A16" s="8"/>
      <c r="B16" s="9"/>
      <c r="C16" s="46"/>
      <c r="D16" s="46"/>
      <c r="E16" s="46"/>
    </row>
    <row r="17" spans="1:5" ht="13.5" customHeight="1">
      <c r="A17" s="10" t="s">
        <v>5</v>
      </c>
      <c r="B17" s="2" t="s">
        <v>10</v>
      </c>
      <c r="C17" s="46">
        <f>C18</f>
        <v>47527677</v>
      </c>
      <c r="D17" s="46">
        <f>D18</f>
        <v>0</v>
      </c>
      <c r="E17" s="44">
        <f aca="true" t="shared" si="0" ref="E17:E56">SUM(C17:D17)</f>
        <v>47527677</v>
      </c>
    </row>
    <row r="18" spans="1:5" ht="13.5" customHeight="1">
      <c r="A18" s="11" t="s">
        <v>0</v>
      </c>
      <c r="B18" s="2" t="s">
        <v>11</v>
      </c>
      <c r="C18" s="46">
        <v>47527677</v>
      </c>
      <c r="D18" s="46"/>
      <c r="E18" s="44">
        <f t="shared" si="0"/>
        <v>47527677</v>
      </c>
    </row>
    <row r="19" spans="1:5" ht="13.5" customHeight="1">
      <c r="A19" s="11"/>
      <c r="B19" s="2"/>
      <c r="C19" s="46"/>
      <c r="D19" s="46"/>
      <c r="E19" s="46"/>
    </row>
    <row r="20" spans="1:5" ht="13.5" customHeight="1">
      <c r="A20" s="12" t="s">
        <v>1</v>
      </c>
      <c r="B20" s="2" t="s">
        <v>12</v>
      </c>
      <c r="C20" s="46">
        <f>SUM(C21:C23)</f>
        <v>9037100</v>
      </c>
      <c r="D20" s="46">
        <f>SUM(D21:D23)</f>
        <v>0</v>
      </c>
      <c r="E20" s="44">
        <f t="shared" si="0"/>
        <v>9037100</v>
      </c>
    </row>
    <row r="21" spans="1:5" ht="25.5">
      <c r="A21" s="11" t="s">
        <v>30</v>
      </c>
      <c r="B21" s="2" t="s">
        <v>13</v>
      </c>
      <c r="C21" s="46">
        <v>8200</v>
      </c>
      <c r="D21" s="46"/>
      <c r="E21" s="44">
        <f t="shared" si="0"/>
        <v>8200</v>
      </c>
    </row>
    <row r="22" spans="1:5" ht="25.5">
      <c r="A22" s="11" t="s">
        <v>40</v>
      </c>
      <c r="B22" s="2" t="s">
        <v>41</v>
      </c>
      <c r="C22" s="46">
        <v>4941700</v>
      </c>
      <c r="D22" s="46"/>
      <c r="E22" s="44">
        <f t="shared" si="0"/>
        <v>4941700</v>
      </c>
    </row>
    <row r="23" spans="1:5" ht="12.75">
      <c r="A23" s="11" t="s">
        <v>8</v>
      </c>
      <c r="B23" s="2" t="s">
        <v>14</v>
      </c>
      <c r="C23" s="46">
        <v>4087200</v>
      </c>
      <c r="D23" s="46"/>
      <c r="E23" s="44">
        <f t="shared" si="0"/>
        <v>4087200</v>
      </c>
    </row>
    <row r="24" spans="1:5" ht="13.5" customHeight="1">
      <c r="A24" s="11"/>
      <c r="B24" s="2"/>
      <c r="C24" s="46"/>
      <c r="D24" s="46"/>
      <c r="E24" s="46"/>
    </row>
    <row r="25" spans="1:5" ht="13.5" customHeight="1">
      <c r="A25" s="12" t="s">
        <v>6</v>
      </c>
      <c r="B25" s="2" t="s">
        <v>15</v>
      </c>
      <c r="C25" s="46">
        <f>SUM(C26:C27)</f>
        <v>570640</v>
      </c>
      <c r="D25" s="46">
        <f>SUM(D26:D27)</f>
        <v>0</v>
      </c>
      <c r="E25" s="44">
        <f t="shared" si="0"/>
        <v>570640</v>
      </c>
    </row>
    <row r="26" spans="1:5" ht="43.5" customHeight="1">
      <c r="A26" s="11" t="s">
        <v>104</v>
      </c>
      <c r="B26" s="2" t="s">
        <v>42</v>
      </c>
      <c r="C26" s="46">
        <v>200640</v>
      </c>
      <c r="D26" s="46"/>
      <c r="E26" s="44">
        <f t="shared" si="0"/>
        <v>200640</v>
      </c>
    </row>
    <row r="27" spans="1:5" ht="89.25">
      <c r="A27" s="36" t="s">
        <v>118</v>
      </c>
      <c r="B27" s="2" t="s">
        <v>117</v>
      </c>
      <c r="C27" s="46">
        <v>370000</v>
      </c>
      <c r="D27" s="46"/>
      <c r="E27" s="44">
        <f t="shared" si="0"/>
        <v>370000</v>
      </c>
    </row>
    <row r="28" spans="1:5" ht="12.75">
      <c r="A28" s="36"/>
      <c r="B28" s="2"/>
      <c r="C28" s="46"/>
      <c r="D28" s="46"/>
      <c r="E28" s="44"/>
    </row>
    <row r="29" spans="1:5" ht="39" customHeight="1">
      <c r="A29" s="36" t="s">
        <v>192</v>
      </c>
      <c r="B29" s="2" t="s">
        <v>193</v>
      </c>
      <c r="C29" s="46">
        <v>130000</v>
      </c>
      <c r="D29" s="46">
        <f>D30</f>
        <v>0</v>
      </c>
      <c r="E29" s="44">
        <f t="shared" si="0"/>
        <v>130000</v>
      </c>
    </row>
    <row r="30" spans="1:5" ht="30" customHeight="1">
      <c r="A30" s="11" t="s">
        <v>194</v>
      </c>
      <c r="B30" s="2" t="s">
        <v>195</v>
      </c>
      <c r="C30" s="46">
        <v>130000</v>
      </c>
      <c r="D30" s="46"/>
      <c r="E30" s="44">
        <f t="shared" si="0"/>
        <v>130000</v>
      </c>
    </row>
    <row r="31" spans="1:5" ht="12" customHeight="1">
      <c r="A31" s="11"/>
      <c r="B31" s="2"/>
      <c r="C31" s="46"/>
      <c r="D31" s="46"/>
      <c r="E31" s="46"/>
    </row>
    <row r="32" spans="1:5" ht="57" customHeight="1">
      <c r="A32" s="10" t="s">
        <v>3</v>
      </c>
      <c r="B32" s="2" t="s">
        <v>16</v>
      </c>
      <c r="C32" s="46">
        <f>SUM(C33:C36)</f>
        <v>4716600</v>
      </c>
      <c r="D32" s="46">
        <f>SUM(D33:D36)</f>
        <v>0</v>
      </c>
      <c r="E32" s="44">
        <f t="shared" si="0"/>
        <v>4716600</v>
      </c>
    </row>
    <row r="33" spans="1:5" ht="88.5" customHeight="1">
      <c r="A33" s="22" t="s">
        <v>47</v>
      </c>
      <c r="B33" s="23" t="s">
        <v>119</v>
      </c>
      <c r="C33" s="46">
        <v>1473400</v>
      </c>
      <c r="D33" s="46"/>
      <c r="E33" s="44">
        <f t="shared" si="0"/>
        <v>1473400</v>
      </c>
    </row>
    <row r="34" spans="1:5" ht="89.25">
      <c r="A34" s="11" t="s">
        <v>81</v>
      </c>
      <c r="B34" s="2" t="s">
        <v>80</v>
      </c>
      <c r="C34" s="46">
        <v>26000</v>
      </c>
      <c r="D34" s="46"/>
      <c r="E34" s="44">
        <f t="shared" si="0"/>
        <v>26000</v>
      </c>
    </row>
    <row r="35" spans="1:5" ht="76.5">
      <c r="A35" s="22" t="s">
        <v>75</v>
      </c>
      <c r="B35" s="23" t="s">
        <v>43</v>
      </c>
      <c r="C35" s="46">
        <v>464200</v>
      </c>
      <c r="D35" s="46"/>
      <c r="E35" s="44">
        <f t="shared" si="0"/>
        <v>464200</v>
      </c>
    </row>
    <row r="36" spans="1:5" ht="89.25" customHeight="1">
      <c r="A36" s="11" t="s">
        <v>76</v>
      </c>
      <c r="B36" s="2" t="s">
        <v>74</v>
      </c>
      <c r="C36" s="46">
        <v>2753000</v>
      </c>
      <c r="D36" s="46"/>
      <c r="E36" s="44">
        <f t="shared" si="0"/>
        <v>2753000</v>
      </c>
    </row>
    <row r="37" spans="1:5" ht="13.5" customHeight="1">
      <c r="A37" s="11"/>
      <c r="B37" s="2"/>
      <c r="C37" s="46"/>
      <c r="D37" s="46"/>
      <c r="E37" s="46"/>
    </row>
    <row r="38" spans="1:5" ht="26.25" customHeight="1">
      <c r="A38" s="12" t="s">
        <v>7</v>
      </c>
      <c r="B38" s="2" t="s">
        <v>17</v>
      </c>
      <c r="C38" s="46">
        <f>SUM(C39:C42)</f>
        <v>7786000</v>
      </c>
      <c r="D38" s="46">
        <f>SUM(D39:D42)</f>
        <v>0</v>
      </c>
      <c r="E38" s="44">
        <f t="shared" si="0"/>
        <v>7786000</v>
      </c>
    </row>
    <row r="39" spans="1:5" ht="26.25" customHeight="1">
      <c r="A39" s="39" t="s">
        <v>124</v>
      </c>
      <c r="B39" s="2" t="s">
        <v>128</v>
      </c>
      <c r="C39" s="46">
        <v>320000</v>
      </c>
      <c r="D39" s="46"/>
      <c r="E39" s="44">
        <f t="shared" si="0"/>
        <v>320000</v>
      </c>
    </row>
    <row r="40" spans="1:5" ht="26.25" customHeight="1">
      <c r="A40" s="39" t="s">
        <v>125</v>
      </c>
      <c r="B40" s="2" t="s">
        <v>129</v>
      </c>
      <c r="C40" s="46">
        <v>4000</v>
      </c>
      <c r="D40" s="46"/>
      <c r="E40" s="44">
        <f t="shared" si="0"/>
        <v>4000</v>
      </c>
    </row>
    <row r="41" spans="1:5" ht="26.25" customHeight="1">
      <c r="A41" s="39" t="s">
        <v>126</v>
      </c>
      <c r="B41" s="2" t="s">
        <v>130</v>
      </c>
      <c r="C41" s="46">
        <v>36000</v>
      </c>
      <c r="D41" s="46"/>
      <c r="E41" s="44">
        <f t="shared" si="0"/>
        <v>36000</v>
      </c>
    </row>
    <row r="42" spans="1:5" ht="26.25" customHeight="1">
      <c r="A42" s="38" t="s">
        <v>127</v>
      </c>
      <c r="B42" s="2" t="s">
        <v>131</v>
      </c>
      <c r="C42" s="46">
        <v>7426000</v>
      </c>
      <c r="D42" s="46"/>
      <c r="E42" s="44">
        <f>SUM(C42:D42)</f>
        <v>7426000</v>
      </c>
    </row>
    <row r="43" spans="1:5" ht="12.75">
      <c r="A43" s="11"/>
      <c r="B43" s="28"/>
      <c r="C43" s="46"/>
      <c r="D43" s="46"/>
      <c r="E43" s="46"/>
    </row>
    <row r="44" spans="1:5" ht="25.5">
      <c r="A44" s="12" t="s">
        <v>106</v>
      </c>
      <c r="B44" s="2" t="s">
        <v>107</v>
      </c>
      <c r="C44" s="46">
        <f>SUM(C45)</f>
        <v>293160</v>
      </c>
      <c r="D44" s="46">
        <f>SUM(D45)</f>
        <v>0</v>
      </c>
      <c r="E44" s="44">
        <f t="shared" si="0"/>
        <v>293160</v>
      </c>
    </row>
    <row r="45" spans="1:5" ht="25.5">
      <c r="A45" s="11" t="s">
        <v>121</v>
      </c>
      <c r="B45" s="2" t="s">
        <v>120</v>
      </c>
      <c r="C45" s="46">
        <v>293160</v>
      </c>
      <c r="D45" s="46"/>
      <c r="E45" s="44">
        <f t="shared" si="0"/>
        <v>293160</v>
      </c>
    </row>
    <row r="46" spans="1:5" ht="12.75">
      <c r="A46" s="11"/>
      <c r="B46" s="28"/>
      <c r="C46" s="46"/>
      <c r="D46" s="46"/>
      <c r="E46" s="46"/>
    </row>
    <row r="47" spans="1:5" ht="25.5">
      <c r="A47" s="31" t="s">
        <v>82</v>
      </c>
      <c r="B47" s="32" t="s">
        <v>83</v>
      </c>
      <c r="C47" s="46">
        <f>SUM(C48:C50)</f>
        <v>930000</v>
      </c>
      <c r="D47" s="46">
        <f>SUM(D48:D50)</f>
        <v>0</v>
      </c>
      <c r="E47" s="44">
        <f t="shared" si="0"/>
        <v>930000</v>
      </c>
    </row>
    <row r="48" spans="1:5" ht="102">
      <c r="A48" s="37" t="s">
        <v>123</v>
      </c>
      <c r="B48" s="21" t="s">
        <v>122</v>
      </c>
      <c r="C48" s="46">
        <v>700000</v>
      </c>
      <c r="D48" s="46"/>
      <c r="E48" s="44">
        <f t="shared" si="0"/>
        <v>700000</v>
      </c>
    </row>
    <row r="49" spans="1:5" ht="51">
      <c r="A49" s="11" t="s">
        <v>87</v>
      </c>
      <c r="B49" s="28" t="s">
        <v>84</v>
      </c>
      <c r="C49" s="46">
        <v>130000</v>
      </c>
      <c r="D49" s="46"/>
      <c r="E49" s="44">
        <f t="shared" si="0"/>
        <v>130000</v>
      </c>
    </row>
    <row r="50" spans="1:5" ht="63.75">
      <c r="A50" s="11" t="s">
        <v>86</v>
      </c>
      <c r="B50" s="28" t="s">
        <v>85</v>
      </c>
      <c r="C50" s="46">
        <v>100000</v>
      </c>
      <c r="D50" s="46"/>
      <c r="E50" s="44">
        <f t="shared" si="0"/>
        <v>100000</v>
      </c>
    </row>
    <row r="51" spans="1:5" ht="12.75">
      <c r="A51" s="11"/>
      <c r="B51" s="28"/>
      <c r="C51" s="46"/>
      <c r="D51" s="46"/>
      <c r="E51" s="44">
        <f t="shared" si="0"/>
        <v>0</v>
      </c>
    </row>
    <row r="52" spans="1:5" ht="12.75">
      <c r="A52" s="12" t="s">
        <v>46</v>
      </c>
      <c r="B52" s="2" t="s">
        <v>45</v>
      </c>
      <c r="C52" s="46">
        <f>SUM(C53:C56)</f>
        <v>892000</v>
      </c>
      <c r="D52" s="46">
        <f>SUM(D53:D56)</f>
        <v>0</v>
      </c>
      <c r="E52" s="44">
        <f t="shared" si="0"/>
        <v>892000</v>
      </c>
    </row>
    <row r="53" spans="1:5" ht="25.5">
      <c r="A53" s="22" t="s">
        <v>65</v>
      </c>
      <c r="B53" s="2" t="s">
        <v>77</v>
      </c>
      <c r="C53" s="46">
        <v>35000</v>
      </c>
      <c r="D53" s="46"/>
      <c r="E53" s="44">
        <f t="shared" si="0"/>
        <v>35000</v>
      </c>
    </row>
    <row r="54" spans="1:5" ht="102">
      <c r="A54" s="22" t="s">
        <v>88</v>
      </c>
      <c r="B54" s="2" t="s">
        <v>78</v>
      </c>
      <c r="C54" s="46">
        <v>332000</v>
      </c>
      <c r="D54" s="46"/>
      <c r="E54" s="44">
        <f t="shared" si="0"/>
        <v>332000</v>
      </c>
    </row>
    <row r="55" spans="1:5" ht="63.75">
      <c r="A55" s="22" t="s">
        <v>68</v>
      </c>
      <c r="B55" s="2" t="s">
        <v>79</v>
      </c>
      <c r="C55" s="46">
        <v>70000</v>
      </c>
      <c r="D55" s="46"/>
      <c r="E55" s="44">
        <f t="shared" si="0"/>
        <v>70000</v>
      </c>
    </row>
    <row r="56" spans="1:5" ht="51">
      <c r="A56" s="22" t="s">
        <v>66</v>
      </c>
      <c r="B56" s="30" t="s">
        <v>67</v>
      </c>
      <c r="C56" s="46">
        <v>455000</v>
      </c>
      <c r="D56" s="46"/>
      <c r="E56" s="44">
        <f t="shared" si="0"/>
        <v>455000</v>
      </c>
    </row>
    <row r="57" spans="1:5" ht="12.75">
      <c r="A57" s="22"/>
      <c r="B57" s="27"/>
      <c r="C57" s="46"/>
      <c r="D57" s="46"/>
      <c r="E57" s="46"/>
    </row>
    <row r="58" spans="1:5" ht="13.5" customHeight="1" hidden="1">
      <c r="A58" s="11"/>
      <c r="B58" s="2"/>
      <c r="C58" s="46"/>
      <c r="D58" s="46"/>
      <c r="E58" s="46"/>
    </row>
    <row r="59" spans="1:5" ht="27" customHeight="1" hidden="1">
      <c r="A59" s="12" t="s">
        <v>24</v>
      </c>
      <c r="B59" s="2" t="s">
        <v>25</v>
      </c>
      <c r="C59" s="46">
        <f>C60</f>
        <v>0</v>
      </c>
      <c r="D59" s="46">
        <f>D60</f>
        <v>0</v>
      </c>
      <c r="E59" s="46">
        <f>E60</f>
        <v>0</v>
      </c>
    </row>
    <row r="60" spans="1:5" ht="30" customHeight="1" hidden="1">
      <c r="A60" s="11" t="s">
        <v>26</v>
      </c>
      <c r="B60" s="2" t="s">
        <v>27</v>
      </c>
      <c r="C60" s="46"/>
      <c r="D60" s="46"/>
      <c r="E60" s="46"/>
    </row>
    <row r="61" spans="1:5" ht="12.75">
      <c r="A61" s="8" t="s">
        <v>4</v>
      </c>
      <c r="B61" s="9" t="s">
        <v>18</v>
      </c>
      <c r="C61" s="45">
        <f>SUM(C63+C137+C142+C140)</f>
        <v>424242229.39</v>
      </c>
      <c r="D61" s="45">
        <f>SUM(D63+D137+D142+D140)</f>
        <v>41507132.12</v>
      </c>
      <c r="E61" s="45">
        <f>SUM(E63+E137+E142+E140)</f>
        <v>465749361.51</v>
      </c>
    </row>
    <row r="62" spans="1:5" ht="13.5" customHeight="1">
      <c r="A62" s="10"/>
      <c r="B62" s="2"/>
      <c r="C62" s="46"/>
      <c r="D62" s="46"/>
      <c r="E62" s="46"/>
    </row>
    <row r="63" spans="1:5" ht="38.25">
      <c r="A63" s="10" t="s">
        <v>44</v>
      </c>
      <c r="B63" s="2" t="s">
        <v>19</v>
      </c>
      <c r="C63" s="47">
        <f>SUM(C65+C68+C98+C126+C133)</f>
        <v>427611467.75</v>
      </c>
      <c r="D63" s="47">
        <f>SUM(D65+D68+D98+D126+D133)</f>
        <v>-493867.8799999999</v>
      </c>
      <c r="E63" s="47">
        <f>SUM(C63:D63)</f>
        <v>427117599.87</v>
      </c>
    </row>
    <row r="64" spans="1:5" ht="12" customHeight="1">
      <c r="A64" s="10"/>
      <c r="B64" s="2"/>
      <c r="C64" s="46"/>
      <c r="D64" s="46"/>
      <c r="E64" s="46"/>
    </row>
    <row r="65" spans="1:5" ht="25.5" customHeight="1">
      <c r="A65" s="20" t="s">
        <v>48</v>
      </c>
      <c r="B65" s="21" t="s">
        <v>20</v>
      </c>
      <c r="C65" s="48">
        <f>SUM(C66:C66)</f>
        <v>13926100</v>
      </c>
      <c r="D65" s="48">
        <f>SUM(D66:D66)</f>
        <v>0</v>
      </c>
      <c r="E65" s="48">
        <f>SUM(C65:D65)</f>
        <v>13926100</v>
      </c>
    </row>
    <row r="66" spans="1:5" ht="37.5" customHeight="1">
      <c r="A66" s="11" t="s">
        <v>49</v>
      </c>
      <c r="B66" s="2" t="s">
        <v>50</v>
      </c>
      <c r="C66" s="46">
        <v>13926100</v>
      </c>
      <c r="D66" s="46"/>
      <c r="E66" s="46">
        <f>SUM(C66:D66)</f>
        <v>13926100</v>
      </c>
    </row>
    <row r="67" spans="1:5" ht="13.5" customHeight="1">
      <c r="A67" s="1"/>
      <c r="B67" s="2"/>
      <c r="C67" s="46"/>
      <c r="D67" s="46"/>
      <c r="E67" s="46"/>
    </row>
    <row r="68" spans="1:5" ht="37.5" customHeight="1">
      <c r="A68" s="20" t="s">
        <v>51</v>
      </c>
      <c r="B68" s="21" t="s">
        <v>21</v>
      </c>
      <c r="C68" s="48">
        <f>SUM(C69+C70+C71+C72+C73+C76+C77+C78+C79)</f>
        <v>196365887.75</v>
      </c>
      <c r="D68" s="48">
        <f>SUM(D69+D70+D71+D72+D73+D76+D77+D78+D79)</f>
        <v>2616994</v>
      </c>
      <c r="E68" s="48">
        <f>SUM(C68:D68)</f>
        <v>198982881.75</v>
      </c>
    </row>
    <row r="69" spans="1:5" ht="37.5" customHeight="1">
      <c r="A69" s="20" t="s">
        <v>171</v>
      </c>
      <c r="B69" s="21" t="s">
        <v>172</v>
      </c>
      <c r="C69" s="44">
        <v>306280</v>
      </c>
      <c r="D69" s="44"/>
      <c r="E69" s="44">
        <f>SUM(C69:D69)</f>
        <v>306280</v>
      </c>
    </row>
    <row r="70" spans="1:5" ht="66.75" customHeight="1">
      <c r="A70" s="20" t="s">
        <v>183</v>
      </c>
      <c r="B70" s="21" t="s">
        <v>184</v>
      </c>
      <c r="C70" s="44">
        <v>180000</v>
      </c>
      <c r="D70" s="44"/>
      <c r="E70" s="44">
        <f>SUM(C70:D70)</f>
        <v>180000</v>
      </c>
    </row>
    <row r="71" spans="1:5" ht="55.5" customHeight="1">
      <c r="A71" s="20" t="s">
        <v>156</v>
      </c>
      <c r="B71" s="21" t="s">
        <v>157</v>
      </c>
      <c r="C71" s="44">
        <v>1660200</v>
      </c>
      <c r="D71" s="44"/>
      <c r="E71" s="44">
        <f aca="true" t="shared" si="1" ref="E71:E78">SUM(C71:D71)</f>
        <v>1660200</v>
      </c>
    </row>
    <row r="72" spans="1:5" ht="39.75" customHeight="1">
      <c r="A72" s="20" t="s">
        <v>177</v>
      </c>
      <c r="B72" s="21" t="s">
        <v>178</v>
      </c>
      <c r="C72" s="44">
        <v>294630</v>
      </c>
      <c r="D72" s="44"/>
      <c r="E72" s="44">
        <f t="shared" si="1"/>
        <v>294630</v>
      </c>
    </row>
    <row r="73" spans="1:5" ht="59.25" customHeight="1">
      <c r="A73" s="20" t="s">
        <v>145</v>
      </c>
      <c r="B73" s="21" t="s">
        <v>146</v>
      </c>
      <c r="C73" s="44">
        <f>SUM(C74:C75)</f>
        <v>51120680</v>
      </c>
      <c r="D73" s="44">
        <f>SUM(D74:D75)</f>
        <v>2418000</v>
      </c>
      <c r="E73" s="44">
        <f t="shared" si="1"/>
        <v>53538680</v>
      </c>
    </row>
    <row r="74" spans="1:5" ht="51" customHeight="1">
      <c r="A74" s="1" t="s">
        <v>181</v>
      </c>
      <c r="B74" s="21"/>
      <c r="C74" s="44">
        <v>49456000</v>
      </c>
      <c r="D74" s="44">
        <v>2418000</v>
      </c>
      <c r="E74" s="44">
        <f t="shared" si="1"/>
        <v>51874000</v>
      </c>
    </row>
    <row r="75" spans="1:5" ht="45" customHeight="1">
      <c r="A75" s="1" t="s">
        <v>182</v>
      </c>
      <c r="B75" s="21"/>
      <c r="C75" s="44">
        <v>1664680</v>
      </c>
      <c r="D75" s="44"/>
      <c r="E75" s="44">
        <f t="shared" si="1"/>
        <v>1664680</v>
      </c>
    </row>
    <row r="76" spans="1:5" ht="72" customHeight="1">
      <c r="A76" s="20" t="s">
        <v>174</v>
      </c>
      <c r="B76" s="21" t="s">
        <v>175</v>
      </c>
      <c r="C76" s="44">
        <v>476000</v>
      </c>
      <c r="D76" s="44">
        <v>-4616</v>
      </c>
      <c r="E76" s="44">
        <f t="shared" si="1"/>
        <v>471384</v>
      </c>
    </row>
    <row r="77" spans="1:5" ht="74.25" customHeight="1">
      <c r="A77" s="20" t="s">
        <v>176</v>
      </c>
      <c r="B77" s="21" t="s">
        <v>175</v>
      </c>
      <c r="C77" s="44">
        <v>463000</v>
      </c>
      <c r="D77" s="44">
        <v>-2390</v>
      </c>
      <c r="E77" s="44">
        <f t="shared" si="1"/>
        <v>460610</v>
      </c>
    </row>
    <row r="78" spans="1:5" ht="44.25" customHeight="1">
      <c r="A78" s="20" t="s">
        <v>185</v>
      </c>
      <c r="B78" s="21" t="s">
        <v>186</v>
      </c>
      <c r="C78" s="44">
        <v>6773000</v>
      </c>
      <c r="D78" s="44"/>
      <c r="E78" s="44">
        <f t="shared" si="1"/>
        <v>6773000</v>
      </c>
    </row>
    <row r="79" spans="1:5" ht="12.75">
      <c r="A79" s="11" t="s">
        <v>32</v>
      </c>
      <c r="B79" s="2" t="s">
        <v>31</v>
      </c>
      <c r="C79" s="46">
        <f>SUM(C80)</f>
        <v>135092097.75</v>
      </c>
      <c r="D79" s="46">
        <f>SUM(D80)</f>
        <v>206000</v>
      </c>
      <c r="E79" s="46">
        <f aca="true" t="shared" si="2" ref="E79:E84">SUM(C79:D79)</f>
        <v>135298097.75</v>
      </c>
    </row>
    <row r="80" spans="1:5" ht="25.5">
      <c r="A80" s="11" t="s">
        <v>34</v>
      </c>
      <c r="B80" s="2" t="s">
        <v>33</v>
      </c>
      <c r="C80" s="46">
        <f>SUM(C81:C96)</f>
        <v>135092097.75</v>
      </c>
      <c r="D80" s="46">
        <f>SUM(D81:D96)</f>
        <v>206000</v>
      </c>
      <c r="E80" s="46">
        <f t="shared" si="2"/>
        <v>135298097.75</v>
      </c>
    </row>
    <row r="81" spans="1:5" ht="25.5">
      <c r="A81" s="1" t="s">
        <v>133</v>
      </c>
      <c r="B81" s="2"/>
      <c r="C81" s="46">
        <v>101850100</v>
      </c>
      <c r="D81" s="46"/>
      <c r="E81" s="46">
        <f t="shared" si="2"/>
        <v>101850100</v>
      </c>
    </row>
    <row r="82" spans="1:5" ht="12.75">
      <c r="A82" s="1" t="s">
        <v>165</v>
      </c>
      <c r="B82" s="2"/>
      <c r="C82" s="46">
        <v>5000000</v>
      </c>
      <c r="D82" s="46"/>
      <c r="E82" s="46">
        <f t="shared" si="2"/>
        <v>5000000</v>
      </c>
    </row>
    <row r="83" spans="1:5" ht="76.5">
      <c r="A83" s="1" t="s">
        <v>132</v>
      </c>
      <c r="B83" s="2"/>
      <c r="C83" s="46">
        <v>2136000</v>
      </c>
      <c r="D83" s="46"/>
      <c r="E83" s="46">
        <f t="shared" si="2"/>
        <v>2136000</v>
      </c>
    </row>
    <row r="84" spans="1:5" ht="63.75">
      <c r="A84" s="1" t="s">
        <v>54</v>
      </c>
      <c r="B84" s="2"/>
      <c r="C84" s="46">
        <v>84700</v>
      </c>
      <c r="D84" s="46"/>
      <c r="E84" s="46">
        <f t="shared" si="2"/>
        <v>84700</v>
      </c>
    </row>
    <row r="85" spans="1:5" ht="51">
      <c r="A85" s="1" t="s">
        <v>108</v>
      </c>
      <c r="B85" s="2"/>
      <c r="C85" s="46">
        <v>3003400</v>
      </c>
      <c r="D85" s="46"/>
      <c r="E85" s="46">
        <f aca="true" t="shared" si="3" ref="E85:E96">SUM(C85:D85)</f>
        <v>3003400</v>
      </c>
    </row>
    <row r="86" spans="1:5" ht="38.25">
      <c r="A86" s="1" t="s">
        <v>109</v>
      </c>
      <c r="B86" s="2"/>
      <c r="C86" s="46">
        <v>200000</v>
      </c>
      <c r="D86" s="46"/>
      <c r="E86" s="46">
        <f t="shared" si="3"/>
        <v>200000</v>
      </c>
    </row>
    <row r="87" spans="1:5" ht="39" customHeight="1">
      <c r="A87" s="1" t="s">
        <v>179</v>
      </c>
      <c r="B87" s="2"/>
      <c r="C87" s="46">
        <v>2343000</v>
      </c>
      <c r="D87" s="46"/>
      <c r="E87" s="46">
        <f t="shared" si="3"/>
        <v>2343000</v>
      </c>
    </row>
    <row r="88" spans="1:5" ht="51">
      <c r="A88" s="1" t="s">
        <v>173</v>
      </c>
      <c r="B88" s="2"/>
      <c r="C88" s="46">
        <v>114397.75</v>
      </c>
      <c r="D88" s="46"/>
      <c r="E88" s="46">
        <f t="shared" si="3"/>
        <v>114397.75</v>
      </c>
    </row>
    <row r="89" spans="1:5" ht="29.25" customHeight="1">
      <c r="A89" s="1" t="s">
        <v>140</v>
      </c>
      <c r="B89" s="2"/>
      <c r="C89" s="46">
        <v>171700</v>
      </c>
      <c r="D89" s="46"/>
      <c r="E89" s="46">
        <f t="shared" si="3"/>
        <v>171700</v>
      </c>
    </row>
    <row r="90" spans="1:5" ht="100.5" customHeight="1">
      <c r="A90" s="40" t="s">
        <v>139</v>
      </c>
      <c r="B90" s="2"/>
      <c r="C90" s="46">
        <v>8031500</v>
      </c>
      <c r="D90" s="46">
        <v>206000</v>
      </c>
      <c r="E90" s="46">
        <f t="shared" si="3"/>
        <v>8237500</v>
      </c>
    </row>
    <row r="91" spans="1:5" ht="55.5" customHeight="1">
      <c r="A91" s="1" t="s">
        <v>57</v>
      </c>
      <c r="B91" s="2"/>
      <c r="C91" s="46">
        <v>490000</v>
      </c>
      <c r="D91" s="46"/>
      <c r="E91" s="46">
        <f t="shared" si="3"/>
        <v>490000</v>
      </c>
    </row>
    <row r="92" spans="1:5" ht="68.25" customHeight="1">
      <c r="A92" s="55" t="s">
        <v>180</v>
      </c>
      <c r="B92" s="2"/>
      <c r="C92" s="46">
        <v>180000</v>
      </c>
      <c r="D92" s="46"/>
      <c r="E92" s="46">
        <f t="shared" si="3"/>
        <v>180000</v>
      </c>
    </row>
    <row r="93" spans="1:5" ht="68.25" customHeight="1">
      <c r="A93" s="55" t="s">
        <v>187</v>
      </c>
      <c r="B93" s="2"/>
      <c r="C93" s="46">
        <v>1000000</v>
      </c>
      <c r="D93" s="46"/>
      <c r="E93" s="46">
        <f t="shared" si="3"/>
        <v>1000000</v>
      </c>
    </row>
    <row r="94" spans="1:5" ht="64.5" customHeight="1">
      <c r="A94" s="41" t="s">
        <v>147</v>
      </c>
      <c r="B94" s="2"/>
      <c r="C94" s="46">
        <v>1752500</v>
      </c>
      <c r="D94" s="49"/>
      <c r="E94" s="46">
        <f t="shared" si="3"/>
        <v>1752500</v>
      </c>
    </row>
    <row r="95" spans="1:5" ht="41.25" customHeight="1">
      <c r="A95" s="41" t="s">
        <v>141</v>
      </c>
      <c r="B95" s="2"/>
      <c r="C95" s="46">
        <v>7468900</v>
      </c>
      <c r="D95" s="49"/>
      <c r="E95" s="46">
        <f t="shared" si="3"/>
        <v>7468900</v>
      </c>
    </row>
    <row r="96" spans="1:5" ht="64.5" customHeight="1">
      <c r="A96" s="41" t="s">
        <v>142</v>
      </c>
      <c r="B96" s="2"/>
      <c r="C96" s="46">
        <v>1265900</v>
      </c>
      <c r="D96" s="49"/>
      <c r="E96" s="46">
        <f t="shared" si="3"/>
        <v>1265900</v>
      </c>
    </row>
    <row r="97" spans="1:5" ht="13.5" customHeight="1">
      <c r="A97" s="1"/>
      <c r="B97" s="2"/>
      <c r="C97" s="46"/>
      <c r="D97" s="46"/>
      <c r="E97" s="46"/>
    </row>
    <row r="98" spans="1:5" ht="38.25" customHeight="1">
      <c r="A98" s="20" t="s">
        <v>55</v>
      </c>
      <c r="B98" s="21" t="s">
        <v>29</v>
      </c>
      <c r="C98" s="48">
        <f>C100+C102+C103+C114+C115+C116+C117+C118+C99+C101</f>
        <v>215294600</v>
      </c>
      <c r="D98" s="48">
        <f>D100+D102+D103+D114+D115+D116+D117+D118+D99+D101</f>
        <v>-3110861.88</v>
      </c>
      <c r="E98" s="48">
        <f>SUM(C98:D98)</f>
        <v>212183738.12</v>
      </c>
    </row>
    <row r="99" spans="1:5" ht="63.75">
      <c r="A99" s="20" t="s">
        <v>116</v>
      </c>
      <c r="B99" s="2" t="s">
        <v>115</v>
      </c>
      <c r="C99" s="48">
        <v>11500</v>
      </c>
      <c r="D99" s="48"/>
      <c r="E99" s="48">
        <f>SUM(C99:D99)</f>
        <v>11500</v>
      </c>
    </row>
    <row r="100" spans="1:5" ht="51">
      <c r="A100" s="29" t="s">
        <v>73</v>
      </c>
      <c r="B100" s="2" t="s">
        <v>114</v>
      </c>
      <c r="C100" s="44">
        <v>1195700</v>
      </c>
      <c r="D100" s="44"/>
      <c r="E100" s="44">
        <f>SUM(C100:D100)</f>
        <v>1195700</v>
      </c>
    </row>
    <row r="101" spans="1:5" ht="47.25" customHeight="1">
      <c r="A101" s="29" t="s">
        <v>152</v>
      </c>
      <c r="B101" s="2" t="s">
        <v>153</v>
      </c>
      <c r="C101" s="44">
        <v>2062000</v>
      </c>
      <c r="D101" s="44"/>
      <c r="E101" s="44">
        <f>SUM(C101:D101)</f>
        <v>2062000</v>
      </c>
    </row>
    <row r="102" spans="1:5" ht="51">
      <c r="A102" s="11" t="s">
        <v>53</v>
      </c>
      <c r="B102" s="2" t="s">
        <v>36</v>
      </c>
      <c r="C102" s="44">
        <v>4833300</v>
      </c>
      <c r="D102" s="44"/>
      <c r="E102" s="44">
        <f aca="true" t="shared" si="4" ref="E102:E143">SUM(C102:D102)</f>
        <v>4833300</v>
      </c>
    </row>
    <row r="103" spans="1:5" ht="38.25">
      <c r="A103" s="20" t="s">
        <v>69</v>
      </c>
      <c r="B103" s="2" t="s">
        <v>70</v>
      </c>
      <c r="C103" s="44">
        <f>SUM(C104:C113)</f>
        <v>8168200</v>
      </c>
      <c r="D103" s="44">
        <f>SUM(D104:D113)</f>
        <v>38.12</v>
      </c>
      <c r="E103" s="44">
        <f t="shared" si="4"/>
        <v>8168238.12</v>
      </c>
    </row>
    <row r="104" spans="1:5" ht="51">
      <c r="A104" s="1" t="s">
        <v>58</v>
      </c>
      <c r="B104" s="2"/>
      <c r="C104" s="44">
        <v>2435000</v>
      </c>
      <c r="D104" s="44"/>
      <c r="E104" s="44">
        <f t="shared" si="4"/>
        <v>2435000</v>
      </c>
    </row>
    <row r="105" spans="1:5" ht="25.5">
      <c r="A105" s="1" t="s">
        <v>59</v>
      </c>
      <c r="B105" s="2"/>
      <c r="C105" s="46">
        <v>292800</v>
      </c>
      <c r="D105" s="46"/>
      <c r="E105" s="44">
        <f t="shared" si="4"/>
        <v>292800</v>
      </c>
    </row>
    <row r="106" spans="1:5" ht="51">
      <c r="A106" s="1" t="s">
        <v>60</v>
      </c>
      <c r="B106" s="2"/>
      <c r="C106" s="46">
        <v>1171000</v>
      </c>
      <c r="D106" s="46"/>
      <c r="E106" s="44">
        <f t="shared" si="4"/>
        <v>1171000</v>
      </c>
    </row>
    <row r="107" spans="1:5" ht="38.25">
      <c r="A107" s="1" t="s">
        <v>61</v>
      </c>
      <c r="B107" s="2"/>
      <c r="C107" s="46">
        <v>900000</v>
      </c>
      <c r="D107" s="46"/>
      <c r="E107" s="44">
        <f t="shared" si="4"/>
        <v>900000</v>
      </c>
    </row>
    <row r="108" spans="1:5" ht="76.5">
      <c r="A108" s="1" t="s">
        <v>89</v>
      </c>
      <c r="B108" s="2"/>
      <c r="C108" s="46">
        <v>25000</v>
      </c>
      <c r="D108" s="46"/>
      <c r="E108" s="44">
        <f t="shared" si="4"/>
        <v>25000</v>
      </c>
    </row>
    <row r="109" spans="1:5" ht="38.25">
      <c r="A109" s="1" t="s">
        <v>62</v>
      </c>
      <c r="B109" s="2"/>
      <c r="C109" s="46">
        <v>1757000</v>
      </c>
      <c r="D109" s="46"/>
      <c r="E109" s="44">
        <f t="shared" si="4"/>
        <v>1757000</v>
      </c>
    </row>
    <row r="110" spans="1:5" ht="51">
      <c r="A110" s="1" t="s">
        <v>63</v>
      </c>
      <c r="B110" s="2"/>
      <c r="C110" s="46">
        <v>878200</v>
      </c>
      <c r="D110" s="46"/>
      <c r="E110" s="44">
        <f t="shared" si="4"/>
        <v>878200</v>
      </c>
    </row>
    <row r="111" spans="1:5" ht="38.25">
      <c r="A111" s="1" t="s">
        <v>111</v>
      </c>
      <c r="B111" s="2"/>
      <c r="C111" s="46">
        <v>59700</v>
      </c>
      <c r="D111" s="46">
        <v>38.12</v>
      </c>
      <c r="E111" s="44">
        <f t="shared" si="4"/>
        <v>59738.12</v>
      </c>
    </row>
    <row r="112" spans="1:5" ht="25.5">
      <c r="A112" s="1" t="s">
        <v>112</v>
      </c>
      <c r="B112" s="2"/>
      <c r="C112" s="46">
        <v>25000</v>
      </c>
      <c r="D112" s="46"/>
      <c r="E112" s="44">
        <f t="shared" si="4"/>
        <v>25000</v>
      </c>
    </row>
    <row r="113" spans="1:5" ht="260.25" customHeight="1">
      <c r="A113" s="1" t="s">
        <v>113</v>
      </c>
      <c r="B113" s="2"/>
      <c r="C113" s="46">
        <v>624500</v>
      </c>
      <c r="D113" s="46"/>
      <c r="E113" s="44">
        <f t="shared" si="4"/>
        <v>624500</v>
      </c>
    </row>
    <row r="114" spans="1:5" ht="76.5">
      <c r="A114" s="11" t="s">
        <v>102</v>
      </c>
      <c r="B114" s="2" t="s">
        <v>71</v>
      </c>
      <c r="C114" s="44">
        <v>1660000</v>
      </c>
      <c r="D114" s="44"/>
      <c r="E114" s="44">
        <f t="shared" si="4"/>
        <v>1660000</v>
      </c>
    </row>
    <row r="115" spans="1:5" ht="105.75" customHeight="1">
      <c r="A115" s="11" t="s">
        <v>90</v>
      </c>
      <c r="B115" s="2" t="s">
        <v>72</v>
      </c>
      <c r="C115" s="44">
        <v>1490000</v>
      </c>
      <c r="D115" s="44"/>
      <c r="E115" s="44">
        <f t="shared" si="4"/>
        <v>1490000</v>
      </c>
    </row>
    <row r="116" spans="1:5" ht="165" customHeight="1">
      <c r="A116" s="37" t="s">
        <v>143</v>
      </c>
      <c r="B116" s="2" t="s">
        <v>144</v>
      </c>
      <c r="C116" s="44">
        <v>4000</v>
      </c>
      <c r="D116" s="44"/>
      <c r="E116" s="44">
        <f t="shared" si="4"/>
        <v>4000</v>
      </c>
    </row>
    <row r="117" spans="1:5" ht="39.75" customHeight="1">
      <c r="A117" s="37" t="s">
        <v>166</v>
      </c>
      <c r="B117" s="2" t="s">
        <v>167</v>
      </c>
      <c r="C117" s="44"/>
      <c r="D117" s="44"/>
      <c r="E117" s="44">
        <f t="shared" si="4"/>
        <v>0</v>
      </c>
    </row>
    <row r="118" spans="1:5" ht="12.75">
      <c r="A118" s="20" t="s">
        <v>38</v>
      </c>
      <c r="B118" s="21" t="s">
        <v>39</v>
      </c>
      <c r="C118" s="44">
        <f>SUM(C119)</f>
        <v>195869900</v>
      </c>
      <c r="D118" s="44">
        <f>SUM(D119)</f>
        <v>-3110900</v>
      </c>
      <c r="E118" s="44">
        <f t="shared" si="4"/>
        <v>192759000</v>
      </c>
    </row>
    <row r="119" spans="1:5" ht="25.5">
      <c r="A119" s="11" t="s">
        <v>35</v>
      </c>
      <c r="B119" s="2" t="s">
        <v>37</v>
      </c>
      <c r="C119" s="44">
        <f>SUM(C120:C125)</f>
        <v>195869900</v>
      </c>
      <c r="D119" s="44">
        <f>SUM(D120:D125)</f>
        <v>-3110900</v>
      </c>
      <c r="E119" s="44">
        <f t="shared" si="4"/>
        <v>192759000</v>
      </c>
    </row>
    <row r="120" spans="1:5" ht="25.5">
      <c r="A120" s="1" t="s">
        <v>110</v>
      </c>
      <c r="B120" s="2"/>
      <c r="C120" s="46">
        <v>136900600</v>
      </c>
      <c r="D120" s="46"/>
      <c r="E120" s="44">
        <f t="shared" si="4"/>
        <v>136900600</v>
      </c>
    </row>
    <row r="121" spans="1:5" ht="63" customHeight="1">
      <c r="A121" s="1" t="s">
        <v>188</v>
      </c>
      <c r="B121" s="2"/>
      <c r="C121" s="46">
        <v>16760700</v>
      </c>
      <c r="D121" s="46">
        <v>-3238500</v>
      </c>
      <c r="E121" s="44">
        <f t="shared" si="4"/>
        <v>13522200</v>
      </c>
    </row>
    <row r="122" spans="1:5" ht="39.75" customHeight="1">
      <c r="A122" s="1" t="s">
        <v>154</v>
      </c>
      <c r="B122" s="2"/>
      <c r="C122" s="46">
        <v>1181500</v>
      </c>
      <c r="D122" s="46">
        <v>127600</v>
      </c>
      <c r="E122" s="44">
        <f t="shared" si="4"/>
        <v>1309100</v>
      </c>
    </row>
    <row r="123" spans="1:5" ht="81.75" customHeight="1">
      <c r="A123" s="1" t="s">
        <v>155</v>
      </c>
      <c r="B123" s="2"/>
      <c r="C123" s="46">
        <v>16211300</v>
      </c>
      <c r="D123" s="46"/>
      <c r="E123" s="44">
        <f t="shared" si="4"/>
        <v>16211300</v>
      </c>
    </row>
    <row r="124" spans="1:5" ht="69" customHeight="1">
      <c r="A124" s="54" t="s">
        <v>168</v>
      </c>
      <c r="B124" s="2"/>
      <c r="C124" s="46">
        <v>24815800</v>
      </c>
      <c r="D124" s="46"/>
      <c r="E124" s="44">
        <f t="shared" si="4"/>
        <v>24815800</v>
      </c>
    </row>
    <row r="125" spans="1:5" ht="13.5" customHeight="1">
      <c r="A125" s="1"/>
      <c r="B125" s="2"/>
      <c r="C125" s="46"/>
      <c r="D125" s="46"/>
      <c r="E125" s="46"/>
    </row>
    <row r="126" spans="1:5" ht="12.75">
      <c r="A126" s="11" t="s">
        <v>56</v>
      </c>
      <c r="B126" s="2" t="s">
        <v>52</v>
      </c>
      <c r="C126" s="44">
        <f>C130+C127+C131</f>
        <v>1912280</v>
      </c>
      <c r="D126" s="44">
        <f>D130+D127+D131</f>
        <v>0</v>
      </c>
      <c r="E126" s="44">
        <f t="shared" si="4"/>
        <v>1912280</v>
      </c>
    </row>
    <row r="127" spans="1:5" ht="76.5">
      <c r="A127" s="1" t="s">
        <v>98</v>
      </c>
      <c r="B127" s="2" t="s">
        <v>99</v>
      </c>
      <c r="C127" s="44">
        <f>SUM(C128:C129)</f>
        <v>1732200</v>
      </c>
      <c r="D127" s="44">
        <f>SUM(D128:D129)</f>
        <v>0</v>
      </c>
      <c r="E127" s="44">
        <f t="shared" si="4"/>
        <v>1732200</v>
      </c>
    </row>
    <row r="128" spans="1:5" ht="51">
      <c r="A128" s="35" t="s">
        <v>100</v>
      </c>
      <c r="B128" s="2"/>
      <c r="C128" s="44">
        <v>1543200</v>
      </c>
      <c r="D128" s="44"/>
      <c r="E128" s="44">
        <f t="shared" si="4"/>
        <v>1543200</v>
      </c>
    </row>
    <row r="129" spans="1:5" ht="25.5">
      <c r="A129" s="35" t="s">
        <v>101</v>
      </c>
      <c r="B129" s="2"/>
      <c r="C129" s="44">
        <v>189000</v>
      </c>
      <c r="D129" s="44"/>
      <c r="E129" s="44">
        <f t="shared" si="4"/>
        <v>189000</v>
      </c>
    </row>
    <row r="130" spans="1:5" ht="51">
      <c r="A130" s="1" t="s">
        <v>95</v>
      </c>
      <c r="B130" s="2" t="s">
        <v>96</v>
      </c>
      <c r="C130" s="44">
        <v>143100</v>
      </c>
      <c r="D130" s="44"/>
      <c r="E130" s="44">
        <f t="shared" si="4"/>
        <v>143100</v>
      </c>
    </row>
    <row r="131" spans="1:5" ht="96" customHeight="1">
      <c r="A131" s="1" t="s">
        <v>190</v>
      </c>
      <c r="B131" s="2" t="s">
        <v>191</v>
      </c>
      <c r="C131" s="44">
        <v>36980</v>
      </c>
      <c r="D131" s="44"/>
      <c r="E131" s="44">
        <f t="shared" si="4"/>
        <v>36980</v>
      </c>
    </row>
    <row r="132" spans="1:5" ht="12.75">
      <c r="A132" s="11"/>
      <c r="B132" s="2"/>
      <c r="C132" s="44"/>
      <c r="D132" s="44"/>
      <c r="E132" s="44">
        <f t="shared" si="4"/>
        <v>0</v>
      </c>
    </row>
    <row r="133" spans="1:5" ht="25.5">
      <c r="A133" s="11" t="s">
        <v>91</v>
      </c>
      <c r="B133" s="2" t="s">
        <v>92</v>
      </c>
      <c r="C133" s="44">
        <f>+C134</f>
        <v>112600</v>
      </c>
      <c r="D133" s="44">
        <f>+D134</f>
        <v>0</v>
      </c>
      <c r="E133" s="44">
        <f t="shared" si="4"/>
        <v>112600</v>
      </c>
    </row>
    <row r="134" spans="1:5" ht="38.25">
      <c r="A134" s="1" t="s">
        <v>94</v>
      </c>
      <c r="B134" s="2" t="s">
        <v>93</v>
      </c>
      <c r="C134" s="44">
        <f>+C135</f>
        <v>112600</v>
      </c>
      <c r="D134" s="44">
        <f>+D135</f>
        <v>0</v>
      </c>
      <c r="E134" s="44">
        <f t="shared" si="4"/>
        <v>112600</v>
      </c>
    </row>
    <row r="135" spans="1:5" ht="74.25" customHeight="1">
      <c r="A135" s="35" t="s">
        <v>97</v>
      </c>
      <c r="B135" s="2"/>
      <c r="C135" s="44">
        <v>112600</v>
      </c>
      <c r="D135" s="44"/>
      <c r="E135" s="44">
        <f t="shared" si="4"/>
        <v>112600</v>
      </c>
    </row>
    <row r="136" spans="1:5" ht="12.75" customHeight="1">
      <c r="A136" s="35"/>
      <c r="B136" s="2"/>
      <c r="C136" s="44"/>
      <c r="D136" s="44"/>
      <c r="E136" s="42"/>
    </row>
    <row r="137" spans="1:5" ht="24" customHeight="1">
      <c r="A137" s="35" t="s">
        <v>161</v>
      </c>
      <c r="B137" s="2" t="s">
        <v>162</v>
      </c>
      <c r="C137" s="44">
        <f>C138</f>
        <v>527390</v>
      </c>
      <c r="D137" s="44">
        <f>D138</f>
        <v>42000000</v>
      </c>
      <c r="E137" s="44">
        <f t="shared" si="4"/>
        <v>42527390</v>
      </c>
    </row>
    <row r="138" spans="1:5" ht="25.5" customHeight="1">
      <c r="A138" s="35" t="s">
        <v>163</v>
      </c>
      <c r="B138" s="50" t="s">
        <v>164</v>
      </c>
      <c r="C138" s="44">
        <v>527390</v>
      </c>
      <c r="D138" s="44">
        <v>42000000</v>
      </c>
      <c r="E138" s="44">
        <f t="shared" si="4"/>
        <v>42527390</v>
      </c>
    </row>
    <row r="139" spans="1:5" ht="11.25" customHeight="1">
      <c r="A139" s="35"/>
      <c r="B139" s="34"/>
      <c r="C139" s="44"/>
      <c r="D139" s="44"/>
      <c r="E139" s="42"/>
    </row>
    <row r="140" spans="1:5" ht="88.5" customHeight="1">
      <c r="A140" s="52" t="s">
        <v>158</v>
      </c>
      <c r="B140" s="53" t="s">
        <v>159</v>
      </c>
      <c r="C140" s="44">
        <f>C141</f>
        <v>1350</v>
      </c>
      <c r="D140" s="44">
        <f>D141</f>
        <v>1000</v>
      </c>
      <c r="E140" s="44">
        <f t="shared" si="4"/>
        <v>2350</v>
      </c>
    </row>
    <row r="141" spans="1:5" ht="79.5" customHeight="1">
      <c r="A141" s="35" t="s">
        <v>160</v>
      </c>
      <c r="B141" s="2" t="s">
        <v>189</v>
      </c>
      <c r="C141" s="44">
        <v>1350</v>
      </c>
      <c r="D141" s="44">
        <v>1000</v>
      </c>
      <c r="E141" s="44">
        <f t="shared" si="4"/>
        <v>2350</v>
      </c>
    </row>
    <row r="142" spans="1:5" ht="66" customHeight="1">
      <c r="A142" s="35" t="s">
        <v>148</v>
      </c>
      <c r="B142" s="2" t="s">
        <v>149</v>
      </c>
      <c r="C142" s="44">
        <f>C143</f>
        <v>-3897978.36</v>
      </c>
      <c r="D142" s="44"/>
      <c r="E142" s="44">
        <f t="shared" si="4"/>
        <v>-3897978.36</v>
      </c>
    </row>
    <row r="143" spans="1:5" ht="61.5" customHeight="1">
      <c r="A143" s="51" t="s">
        <v>150</v>
      </c>
      <c r="B143" s="2" t="s">
        <v>151</v>
      </c>
      <c r="C143" s="44">
        <v>-3897978.36</v>
      </c>
      <c r="D143" s="44"/>
      <c r="E143" s="44">
        <f t="shared" si="4"/>
        <v>-3897978.36</v>
      </c>
    </row>
    <row r="144" spans="1:5" ht="12.75">
      <c r="A144" s="33"/>
      <c r="B144" s="34"/>
      <c r="C144" s="42"/>
      <c r="D144" s="42"/>
      <c r="E144" s="42"/>
    </row>
    <row r="145" spans="1:6" ht="12.75">
      <c r="A145" s="13" t="s">
        <v>28</v>
      </c>
      <c r="B145" s="14"/>
      <c r="C145" s="43">
        <f>C15+C61</f>
        <v>496125406.39</v>
      </c>
      <c r="D145" s="43">
        <f>D15+D61</f>
        <v>41507132.12</v>
      </c>
      <c r="E145" s="43">
        <f>E15+E61</f>
        <v>537632538.51</v>
      </c>
      <c r="F145" s="3" t="s">
        <v>170</v>
      </c>
    </row>
    <row r="146" spans="1:2" ht="13.5" customHeight="1">
      <c r="A146" s="15"/>
      <c r="B146" s="16"/>
    </row>
  </sheetData>
  <sheetProtection/>
  <mergeCells count="1">
    <mergeCell ref="A11:E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2012-11-29T11:59:43Z</cp:lastPrinted>
  <dcterms:created xsi:type="dcterms:W3CDTF">2004-09-13T07:20:24Z</dcterms:created>
  <dcterms:modified xsi:type="dcterms:W3CDTF">2013-09-19T08:34:08Z</dcterms:modified>
  <cp:category/>
  <cp:version/>
  <cp:contentType/>
  <cp:contentStatus/>
</cp:coreProperties>
</file>