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Лист1" sheetId="1" r:id="rId1"/>
  </sheets>
  <definedNames>
    <definedName name="_xlnm.Print_Titles" localSheetId="0">'Лист1'!$12:$13</definedName>
    <definedName name="_xlnm.Print_Area" localSheetId="0">'Лист1'!$A$1:$E$130</definedName>
  </definedNames>
  <calcPr fullCalcOnLoad="1"/>
</workbook>
</file>

<file path=xl/sharedStrings.xml><?xml version="1.0" encoding="utf-8"?>
<sst xmlns="http://schemas.openxmlformats.org/spreadsheetml/2006/main" count="177" uniqueCount="175">
  <si>
    <t>Налог на доходы физических лиц</t>
  </si>
  <si>
    <t>НАЛОГИ НА СОВОКУПНЫЙ ДОХОД</t>
  </si>
  <si>
    <t>ДОХОДЫ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</si>
  <si>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</si>
  <si>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</si>
  <si>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</si>
  <si>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ГОСУДАРСТВЕННАЯ ПОШЛИНА, СБОРЫ</t>
  </si>
  <si>
    <t>ПЛАТЕЖИ ПРИ ПОЛЬЗОВАНИИ ПРИРОДНЫМИ РЕСУРСАМИ</t>
  </si>
  <si>
    <t>Единый сельскохозяйственный налог</t>
  </si>
  <si>
    <t>1 00 00000 00 0000 000</t>
  </si>
  <si>
    <t>1 01 00000 00 0000 000</t>
  </si>
  <si>
    <t>1 01 02000 01 0000 110</t>
  </si>
  <si>
    <t>1 05 00000 00 0000 000</t>
  </si>
  <si>
    <t>1 05 01000 00 0000 110</t>
  </si>
  <si>
    <t>1 05 03000 01 0000 110</t>
  </si>
  <si>
    <t>1 08 00000 00 0000 000</t>
  </si>
  <si>
    <t>1 11 00000 00 0000 000</t>
  </si>
  <si>
    <t>1 12 00000 00 0000 000</t>
  </si>
  <si>
    <t>2 00 00000 00 0000 000</t>
  </si>
  <si>
    <t>2 02 00000 00 000 0000</t>
  </si>
  <si>
    <t>2 02 01000 00 0000 151</t>
  </si>
  <si>
    <t>2 02 02000 00 0000 151</t>
  </si>
  <si>
    <t>Наименование доходов</t>
  </si>
  <si>
    <t>Код бюджетной классификации Российской Федерации</t>
  </si>
  <si>
    <t>ВОЗВРАТ ОСТАТКОВ СУБСИДИЙ И СУБВЕНЦИЙ ПРОШЛЫХ ЛЕТ</t>
  </si>
  <si>
    <t>1 19 00000 00 0000 000</t>
  </si>
  <si>
    <t>Возврат остатков субсидий и субвенций из бюджетов субъектов Российской Федерации</t>
  </si>
  <si>
    <t>1 19 02000 02 0000 151</t>
  </si>
  <si>
    <t>ВСЕГО ДОХОДОВ</t>
  </si>
  <si>
    <t>2 02 03000 00 0000 151</t>
  </si>
  <si>
    <t>Налог, взимаемый в связи с применением  упрощенной системы налогообложения</t>
  </si>
  <si>
    <t>2 02 02999 00 0000 151</t>
  </si>
  <si>
    <t xml:space="preserve">Прочие субсидии </t>
  </si>
  <si>
    <t>2 02 02999 05 0000 151</t>
  </si>
  <si>
    <t>Прочие субсидии бюджетам муниципальных районов</t>
  </si>
  <si>
    <t>Прочие субвенции бюджетам муниципальных районов</t>
  </si>
  <si>
    <t>2 02 03022 05 0000 151</t>
  </si>
  <si>
    <t>2 02 03999 05 0000 151</t>
  </si>
  <si>
    <t>Прочие субвенции</t>
  </si>
  <si>
    <t>2 02 03999 00 0000 151</t>
  </si>
  <si>
    <t>Единый  налог на вмененный доход для отдельных видов деятельности</t>
  </si>
  <si>
    <t>1 05 02000 02 0000 110</t>
  </si>
  <si>
    <t>1 08 03010 01 0000 110</t>
  </si>
  <si>
    <t>1 11 05035 05 0000 120</t>
  </si>
  <si>
    <t>БЕЗВОЗМЕЗДНЫЕ ПОСТУПЛЕНИЯ ОТ ДРУГИХ БЮДЖЕТОВ БЮДЖЕТНОЙ СИСТЕМЫ РОССИЙСКОЙ ФЕДЕРАЦИИ</t>
  </si>
  <si>
    <t>1 16 00000 00 0000 000</t>
  </si>
  <si>
    <t>ШТРАФЫ, САНКЦИИ, ВОЗМЕЩЕНИЕ УЩЕРБА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</si>
  <si>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</si>
  <si>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ДОТАЦИИ БЮДЖЕТАМ СУБЪЕКТАМ РОССИЙСКОЙ ФЕДЕРАЦИИ И МУНИЦИПАЛЬНЫХ ОБРАЗОВАНИЙ</t>
  </si>
  <si>
    <t>Дотации бюджетам муниципальных районов на выравнивание бюджетной обеспеченности</t>
  </si>
  <si>
    <t>2 02 01001 05 0000 151</t>
  </si>
  <si>
    <t>СУБСИДИИ БЮДЖЕТАМ СУБЪЕКТАМ РОССИЙСКОЙ ФЕДЕРАЦИИ И МУНИЦИПАЛЬНЫХ ОБРАЗОВАНИЙ</t>
  </si>
  <si>
    <t>2 02 04000 00 0000 151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</si>
  <si>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</si>
  <si>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на 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 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</si>
  <si>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</si>
  <si>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</si>
  <si>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на бесплатное обеспечение питанием (молоком или кисломолочными напитками) обучающихся начальных классов (1-4 классов)</t>
  </si>
  <si>
    <t>из них :для предоставления дотаций бюджетам муниципальных образований из областного фонда финансовой поддержки поселений</t>
  </si>
  <si>
    <t xml:space="preserve">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</si>
  <si>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</si>
  <si>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</si>
  <si>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организации и осуществлению деятельности по опеке и попечительству</t>
  </si>
  <si>
    <t>на осуществление государственных полномочий по предоставлению гражданам субсидий на оплату жилого помещения и коммунальных услуг</t>
  </si>
  <si>
    <t>МО "Мезенский муниципальный район"</t>
  </si>
  <si>
    <t>Денежные взыскания (штрафы) за нарушения законодательства о налогах и сборах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</si>
  <si>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</si>
  <si>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</si>
  <si>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</si>
  <si>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районов на выполнение передаваемых полномочий субъектов Российской Федерации</t>
  </si>
  <si>
    <t>2 02 03024 05 0000 151</t>
  </si>
  <si>
    <t>2 02 03026 05 0000 151</t>
  </si>
  <si>
    <t>2 02 03029 05 0000 151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</si>
  <si>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</si>
  <si>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1 11 09045 05 0000 120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</si>
  <si>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 муниципальных автономных учреждений)</t>
  </si>
  <si>
    <t>Прочие поступления от использования имущества, находящегося в собственности муниципальных районов  (за исключением имущества  муниципальных автономных учреждений, а также имущества муниципальных унитарных предприятий, в том числе казенных)</t>
  </si>
  <si>
    <t>1 16 03000 00 0000 140</t>
  </si>
  <si>
    <t>1 16 25000 01 0000 140</t>
  </si>
  <si>
    <t>1 16 28000 01 0000 140</t>
  </si>
  <si>
    <t>1 11 05025 05 0000 120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</si>
  <si>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 муниципальных автономных учреждений)</t>
  </si>
  <si>
    <t>ДОХОДЫ ОТ ПРОДАЖИ МАТЕРИАЛЬНЫХ И НЕМАТЕРИАЛЬНЫХ АКТИВОВ</t>
  </si>
  <si>
    <t>1 14 00000 00 0000 000</t>
  </si>
  <si>
    <t>1 14 06014 10 0000 430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</si>
  <si>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</si>
  <si>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</si>
  <si>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</si>
  <si>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</si>
  <si>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</si>
  <si>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</si>
  <si>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БЕЗВОЗМЕЗДНЫЕ ПОСТУПЛЕНИЯ ОТ ДРУГИХ БЮДЖЕТОВ БЮДЖЕТНОЙ СИСТЕМЫ</t>
  </si>
  <si>
    <t>2 02 09000 00 0000 151</t>
  </si>
  <si>
    <t>2 02 09024 05 0000 151</t>
  </si>
  <si>
    <t>Прочие безвозмездные поступления в бюджеты муниципальных районов от бюджетов субъектов Российской Федерации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</si>
  <si>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</si>
  <si>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2 02 04025 05 0000 151</t>
  </si>
  <si>
    <t>из них: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</si>
  <si>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</si>
  <si>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</si>
  <si>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из них: на осуществление полномочий по формированию и исполнению бюджетов муниципальных образований в соответствии с заключенными соглашениями</t>
  </si>
  <si>
    <t>на осуществление полномочий по формированию архивных фондов поселений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</si>
  <si>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</si>
  <si>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Приложение № 4</t>
  </si>
  <si>
    <t>к решению Собрания депутатов</t>
  </si>
  <si>
    <t>Государственная пошлина по делам, рассматриваемым в судах общей юрисдикции, мировыми судьями</t>
  </si>
  <si>
    <t>Прогнозируемое поступление доходов бюджета муниципального района на 2012 год</t>
  </si>
  <si>
    <t>ДОХОДЫ ОТ ОКАЗАНИЯ ПЛАТНЫХ УСЛУГ И КОМПЕНСАЦИИ ЗАТРАТ ГОСУДАРСТВА</t>
  </si>
  <si>
    <t>1 13 00000 00 0000 000</t>
  </si>
  <si>
    <t>на реализацию долгосрочной целевой программы Архангельской области "Семья и дети Архангельской области на 2011-2013 годы"</t>
  </si>
  <si>
    <t>на реализацию долгосрочной целевой программы Архангельской области "Спорт Беломорья на 2011-2014 годы"</t>
  </si>
  <si>
    <t>на реализацию ведомственной целевой программы Архангельской области "Государственная поддержка социально ориентированных некоммерческих организаций на 2011 - 2012 годы"</t>
  </si>
  <si>
    <t>на реализацию основных общеобразовательных программ</t>
  </si>
  <si>
    <t>на осуществление государственных полномочий по выплате вознаграждений профессиональным опекунам</t>
  </si>
  <si>
    <t>на осуществление государственных полномочий по ведению торгового реестра</t>
  </si>
  <si>
    <t>по предоставлению субсидий на возмещение убытков, возникающих в результате государственного регулирования тарифов на электрическую энергию, вырабатываемую децентрализованными источниками электроснабжения, государственного регулирования тарифов на тепловую энергию, отпускаемую населению на нужды теплоснабжения, а также на 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отопления, и возмещению убытков, возникающих в результате государственного регулирования тарифов на холодную воду и водоотведение, тарифов на утилизацию (захоронение) твердых бытовых отходов</t>
  </si>
  <si>
    <t>2 02 03015 05 0000 151</t>
  </si>
  <si>
    <t>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</si>
  <si>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</si>
  <si>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1 08 07142 01 0000 110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</si>
  <si>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</si>
  <si>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1 11 05013 10 0000 120</t>
  </si>
  <si>
    <t>1 13 02995 05 0000 130</t>
  </si>
  <si>
    <t>Прочие доходы от компенсации затрат бюджетов муниципальных районов</t>
  </si>
  <si>
    <t>1 14 02053 05 0000 410</t>
  </si>
  <si>
    <t>Доходы от реализации иного имущества,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</si>
  <si>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</si>
  <si>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</si>
  <si>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 веществ в водные объекты</t>
  </si>
  <si>
    <t>Плата за размещение отходов производства и потребления</t>
  </si>
  <si>
    <t>1 12 01010 01 0000 120</t>
  </si>
  <si>
    <t>1 12 01020 01 0000 120</t>
  </si>
  <si>
    <t>1 12 01030 01 0000 120</t>
  </si>
  <si>
    <t>1 12 01040 01 0000 120</t>
  </si>
  <si>
    <t xml:space="preserve">на государственную финансовую поддержку закупки и доставки каменного угля, муки, хлебопродуктов и лекарственных средств в районы Крайнего Севера и приравненные к ним местности с ограниченными сроками завоза грузов </t>
  </si>
  <si>
    <t>из них: субсидия на софинансирование вопросов местного значения</t>
  </si>
  <si>
    <t>Утверждено</t>
  </si>
  <si>
    <t>Изменения (+/-)</t>
  </si>
  <si>
    <t>Утверждено с учетом изменений</t>
  </si>
  <si>
    <t>Приложение № 1</t>
  </si>
  <si>
    <t>от 08 декабря 2011 г. № 169</t>
  </si>
  <si>
    <t>рублей</t>
  </si>
  <si>
    <t>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</si>
  <si>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на создание условий для обеспечения жителей поселений услугами торговли</t>
  </si>
  <si>
    <t>Капитальный ремонт и ремонт автомобильных дорог общего пользования населенных пунктов</t>
  </si>
  <si>
    <t>Строительство, реконструкция,капитальный ремонт и содержание автомобильных дорог общего пользования местного значения, включая разработку проектной документации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</si>
  <si>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 (средства областного бюджета)</t>
  </si>
  <si>
    <t>2 02 03046 05 0000 151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</si>
  <si>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</si>
  <si>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2 02 02077 05 0000 151</t>
  </si>
  <si>
    <t>Капитальный ремонт,  ремонт дворовых территорий многоквартирных домов, проездов к дворовым территориям многоквартирных домов населенных пунктов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</si>
  <si>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</si>
  <si>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</si>
  <si>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</si>
  <si>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</si>
  <si>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Субвенции бюджетам муниципальных районов на ежемесячное денежное вознаграждение за классное руководство</t>
  </si>
  <si>
    <t>2 02 03021 05 0000 151</t>
  </si>
  <si>
    <t>покрытие убытков, возникающих в результате государственного регулирования тарифов на топливо печное бытовое, реализуемое гражданам</t>
  </si>
  <si>
    <t>возмещение убытков, возникающих в результате регулирования тарифов на холодную воду и водоотведение</t>
  </si>
  <si>
    <t xml:space="preserve">на возмещение убытков, возникающих в результате государственного регулирования тарифов на электрическую энергию, вырабатываемую децентрализованными источниками электроснабжения </t>
  </si>
  <si>
    <t>на покрытие убытков, возникающих в результате государственного регулирования тарифов на тепловую энергию, вырабатываемую децентрализованными источниками теплоснабжения</t>
  </si>
  <si>
    <t xml:space="preserve">Субсидии бюджетам муниципальных районов на на реализацию программ поддержки социально ориентированных некоммерческих организаций </t>
  </si>
  <si>
    <t>2 02 02019 05 0000 151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</si>
  <si>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</si>
  <si>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</si>
  <si>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</si>
  <si>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2 18 05030 05 0000 151</t>
  </si>
  <si>
    <t>ПРОЧИЕ БЕЗВОЗМЕЗДНЫЕ ПОСТУПЛЕНИЯ</t>
  </si>
  <si>
    <t>2 07 00000 00 0000 180</t>
  </si>
  <si>
    <t>Прочие безвозмездные поступления в бюджеты муниципальных районов</t>
  </si>
  <si>
    <t>2 07 05000 05 0000 180</t>
  </si>
  <si>
    <t>субсидия на муниципальное развитие</t>
  </si>
  <si>
    <t>Субвенции бюджетам муниципальных районов на модернизацию региональных систем общего образования</t>
  </si>
  <si>
    <t>2 02 03078 05 0000 151</t>
  </si>
  <si>
    <t>от 12 апреля 2012 г. №194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</si>
</sst>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_-* #,##0_р_._-;\-* #,##0_р_._-;_-* &quot;-&quot;?_р_._-;_-@_-"/>
    <numFmt numFmtId="167" formatCode="#,##0.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_р_._-;\-* #,##0.00_р_._-;_-* &quot;-&quot;?_р_._-;_-@_-"/>
    <numFmt numFmtId="173" formatCode="#,##0_ ;[Red]\-#,##0\ "/>
    <numFmt numFmtId="174" formatCode="_-* #,##0.000_р_._-;\-* #,##0.000_р_._-;_-* &quot;-&quot;?_р_._-;_-@_-"/>
    <numFmt numFmtId="175" formatCode="_-* #,##0.0000_р_._-;\-* #,##0.0000_р_._-;_-* &quot;-&quot;?_р_._-;_-@_-"/>
  </numFmts>
  <fonts count="41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 indent="2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5" fontId="0" fillId="0" borderId="12" xfId="0" applyNumberForma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 inden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0" fillId="33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left" vertical="center" wrapText="1" indent="1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4" xfId="0" applyFont="1" applyFill="1" applyBorder="1" applyAlignment="1" quotePrefix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14" xfId="0" applyNumberFormat="1" applyFont="1" applyBorder="1" applyAlignment="1">
      <alignment horizontal="left" wrapText="1" indent="1"/>
    </xf>
    <xf numFmtId="0" fontId="0" fillId="0" borderId="10" xfId="0" applyNumberFormat="1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left" wrapText="1" indent="1"/>
    </xf>
    <xf numFmtId="0" fontId="0" fillId="0" borderId="13" xfId="0" applyFont="1" applyBorder="1" applyAlignment="1">
      <alignment horizontal="left" wrapText="1" indent="1"/>
    </xf>
    <xf numFmtId="0" fontId="0" fillId="0" borderId="15" xfId="0" applyBorder="1" applyAlignment="1">
      <alignment horizontal="right"/>
    </xf>
    <xf numFmtId="0" fontId="0" fillId="0" borderId="10" xfId="0" applyNumberFormat="1" applyFont="1" applyFill="1" applyBorder="1" applyAlignment="1">
      <alignment horizontal="left" vertical="center" wrapText="1" indent="2"/>
    </xf>
    <xf numFmtId="0" fontId="0" fillId="0" borderId="16" xfId="0" applyFont="1" applyFill="1" applyBorder="1" applyAlignment="1">
      <alignment horizontal="left" vertical="center" wrapText="1" indent="2"/>
    </xf>
    <xf numFmtId="172" fontId="0" fillId="0" borderId="14" xfId="0" applyNumberFormat="1" applyFont="1" applyFill="1" applyBorder="1" applyAlignment="1">
      <alignment vertical="center"/>
    </xf>
    <xf numFmtId="172" fontId="2" fillId="0" borderId="11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2" fillId="0" borderId="10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vertical="center"/>
    </xf>
    <xf numFmtId="172" fontId="0" fillId="0" borderId="10" xfId="0" applyNumberFormat="1" applyFill="1" applyBorder="1" applyAlignment="1">
      <alignment horizontal="right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 indent="3"/>
    </xf>
    <xf numFmtId="172" fontId="0" fillId="0" borderId="16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 wrapText="1" indent="3"/>
    </xf>
    <xf numFmtId="49" fontId="0" fillId="0" borderId="19" xfId="0" applyNumberFormat="1" applyFont="1" applyFill="1" applyBorder="1" applyAlignment="1">
      <alignment horizontal="center" vertical="center"/>
    </xf>
    <xf numFmtId="172" fontId="0" fillId="0" borderId="20" xfId="0" applyNumberFormat="1" applyFont="1" applyFill="1" applyBorder="1" applyAlignment="1">
      <alignment vertical="center"/>
    </xf>
    <xf numFmtId="0" fontId="6" fillId="0" borderId="15" xfId="0" applyFont="1" applyFill="1" applyBorder="1" applyAlignment="1" quotePrefix="1">
      <alignment horizontal="center" vertical="center" wrapText="1"/>
    </xf>
    <xf numFmtId="0" fontId="3" fillId="0" borderId="1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view="pageBreakPreview" zoomScaleSheetLayoutView="100" zoomScalePageLayoutView="0" workbookViewId="0" topLeftCell="A1">
      <selection activeCell="E1" sqref="E1"/>
    </sheetView>
  </sheetViews>
  <sheetFormatPr defaultColWidth="9.00390625" defaultRowHeight="12.75"/>
  <cols>
    <col min="1" max="1" width="40.875" style="3" customWidth="1"/>
    <col min="2" max="2" width="21.25390625" style="3" customWidth="1"/>
    <col min="3" max="3" width="18.25390625" style="3" customWidth="1"/>
    <col min="4" max="4" width="17.25390625" style="3" customWidth="1"/>
    <col min="5" max="5" width="18.375" style="3" customWidth="1"/>
    <col min="6" max="16384" width="9.125" style="3" customWidth="1"/>
  </cols>
  <sheetData>
    <row r="1" ht="12.75">
      <c r="E1" s="26" t="s">
        <v>139</v>
      </c>
    </row>
    <row r="2" ht="12.75">
      <c r="E2" s="26" t="s">
        <v>104</v>
      </c>
    </row>
    <row r="3" ht="12.75">
      <c r="E3" s="26" t="s">
        <v>64</v>
      </c>
    </row>
    <row r="4" ht="12.75">
      <c r="E4" s="26" t="s">
        <v>174</v>
      </c>
    </row>
    <row r="6" spans="2:5" ht="12.75">
      <c r="B6" s="24"/>
      <c r="C6" s="26"/>
      <c r="E6" s="26" t="s">
        <v>103</v>
      </c>
    </row>
    <row r="7" spans="2:5" ht="12.75">
      <c r="B7" s="24"/>
      <c r="C7" s="26"/>
      <c r="E7" s="26" t="s">
        <v>104</v>
      </c>
    </row>
    <row r="8" spans="2:5" ht="12.75">
      <c r="B8" s="25"/>
      <c r="C8" s="26"/>
      <c r="E8" s="26" t="s">
        <v>64</v>
      </c>
    </row>
    <row r="9" spans="2:5" ht="12.75">
      <c r="B9" s="24"/>
      <c r="C9" s="26"/>
      <c r="E9" s="26" t="s">
        <v>140</v>
      </c>
    </row>
    <row r="10" ht="12.75">
      <c r="B10" s="18"/>
    </row>
    <row r="11" spans="1:5" ht="33.75" customHeight="1">
      <c r="A11" s="57" t="s">
        <v>106</v>
      </c>
      <c r="B11" s="58"/>
      <c r="C11" s="58"/>
      <c r="D11" s="58"/>
      <c r="E11" s="40" t="s">
        <v>141</v>
      </c>
    </row>
    <row r="12" spans="1:5" ht="41.25" customHeight="1">
      <c r="A12" s="4" t="s">
        <v>22</v>
      </c>
      <c r="B12" s="4" t="s">
        <v>23</v>
      </c>
      <c r="C12" s="17" t="s">
        <v>136</v>
      </c>
      <c r="D12" s="17" t="s">
        <v>137</v>
      </c>
      <c r="E12" s="17" t="s">
        <v>138</v>
      </c>
    </row>
    <row r="13" spans="1:5" ht="9" customHeight="1">
      <c r="A13" s="5">
        <v>1</v>
      </c>
      <c r="B13" s="5">
        <v>2</v>
      </c>
      <c r="C13" s="5">
        <v>3</v>
      </c>
      <c r="D13" s="5">
        <v>4</v>
      </c>
      <c r="E13" s="5">
        <v>5</v>
      </c>
    </row>
    <row r="14" spans="1:5" ht="12.75">
      <c r="A14" s="6"/>
      <c r="B14" s="7"/>
      <c r="C14" s="19"/>
      <c r="D14" s="19"/>
      <c r="E14" s="19"/>
    </row>
    <row r="15" spans="1:5" ht="13.5" customHeight="1">
      <c r="A15" s="8" t="s">
        <v>2</v>
      </c>
      <c r="B15" s="9" t="s">
        <v>9</v>
      </c>
      <c r="C15" s="46">
        <f>C17+C20+C25+C29+C35+C44+C49+C41</f>
        <v>59858000</v>
      </c>
      <c r="D15" s="46">
        <f>D17+D20+D25+D29+D35+D44+D49+D41</f>
        <v>1095684</v>
      </c>
      <c r="E15" s="46">
        <f>SUM(C15:D15)</f>
        <v>60953684</v>
      </c>
    </row>
    <row r="16" spans="1:5" ht="13.5" customHeight="1">
      <c r="A16" s="8"/>
      <c r="B16" s="9"/>
      <c r="C16" s="47"/>
      <c r="D16" s="47"/>
      <c r="E16" s="47"/>
    </row>
    <row r="17" spans="1:5" ht="13.5" customHeight="1">
      <c r="A17" s="10" t="s">
        <v>5</v>
      </c>
      <c r="B17" s="2" t="s">
        <v>10</v>
      </c>
      <c r="C17" s="47">
        <f>C18</f>
        <v>42038500</v>
      </c>
      <c r="D17" s="47">
        <f>D18</f>
        <v>0</v>
      </c>
      <c r="E17" s="45">
        <f aca="true" t="shared" si="0" ref="E17:E53">SUM(C17:D17)</f>
        <v>42038500</v>
      </c>
    </row>
    <row r="18" spans="1:5" ht="13.5" customHeight="1">
      <c r="A18" s="11" t="s">
        <v>0</v>
      </c>
      <c r="B18" s="2" t="s">
        <v>11</v>
      </c>
      <c r="C18" s="47">
        <v>42038500</v>
      </c>
      <c r="D18" s="47"/>
      <c r="E18" s="45">
        <f t="shared" si="0"/>
        <v>42038500</v>
      </c>
    </row>
    <row r="19" spans="1:5" ht="13.5" customHeight="1">
      <c r="A19" s="11"/>
      <c r="B19" s="2"/>
      <c r="C19" s="47"/>
      <c r="D19" s="47"/>
      <c r="E19" s="47"/>
    </row>
    <row r="20" spans="1:5" ht="13.5" customHeight="1">
      <c r="A20" s="12" t="s">
        <v>1</v>
      </c>
      <c r="B20" s="2" t="s">
        <v>12</v>
      </c>
      <c r="C20" s="47">
        <f>SUM(C21:C23)</f>
        <v>9037100</v>
      </c>
      <c r="D20" s="47">
        <f>SUM(D21:D23)</f>
        <v>0</v>
      </c>
      <c r="E20" s="45">
        <f t="shared" si="0"/>
        <v>9037100</v>
      </c>
    </row>
    <row r="21" spans="1:5" ht="25.5">
      <c r="A21" s="11" t="s">
        <v>30</v>
      </c>
      <c r="B21" s="2" t="s">
        <v>13</v>
      </c>
      <c r="C21" s="47">
        <v>8200</v>
      </c>
      <c r="D21" s="47"/>
      <c r="E21" s="45">
        <f t="shared" si="0"/>
        <v>8200</v>
      </c>
    </row>
    <row r="22" spans="1:5" ht="25.5">
      <c r="A22" s="11" t="s">
        <v>40</v>
      </c>
      <c r="B22" s="2" t="s">
        <v>41</v>
      </c>
      <c r="C22" s="47">
        <v>4941700</v>
      </c>
      <c r="D22" s="47"/>
      <c r="E22" s="45">
        <f t="shared" si="0"/>
        <v>4941700</v>
      </c>
    </row>
    <row r="23" spans="1:5" ht="12.75">
      <c r="A23" s="11" t="s">
        <v>8</v>
      </c>
      <c r="B23" s="2" t="s">
        <v>14</v>
      </c>
      <c r="C23" s="47">
        <v>4087200</v>
      </c>
      <c r="D23" s="47"/>
      <c r="E23" s="45">
        <f t="shared" si="0"/>
        <v>4087200</v>
      </c>
    </row>
    <row r="24" spans="1:5" ht="13.5" customHeight="1">
      <c r="A24" s="11"/>
      <c r="B24" s="2"/>
      <c r="C24" s="47"/>
      <c r="D24" s="47"/>
      <c r="E24" s="47"/>
    </row>
    <row r="25" spans="1:5" ht="13.5" customHeight="1">
      <c r="A25" s="12" t="s">
        <v>6</v>
      </c>
      <c r="B25" s="2" t="s">
        <v>15</v>
      </c>
      <c r="C25" s="47">
        <f>SUM(C26:C27)</f>
        <v>570640</v>
      </c>
      <c r="D25" s="47">
        <f>SUM(D26:D27)</f>
        <v>0</v>
      </c>
      <c r="E25" s="45">
        <f t="shared" si="0"/>
        <v>570640</v>
      </c>
    </row>
    <row r="26" spans="1:5" ht="43.5" customHeight="1">
      <c r="A26" s="11" t="s">
        <v>105</v>
      </c>
      <c r="B26" s="2" t="s">
        <v>42</v>
      </c>
      <c r="C26" s="47">
        <v>200640</v>
      </c>
      <c r="D26" s="47"/>
      <c r="E26" s="45">
        <f t="shared" si="0"/>
        <v>200640</v>
      </c>
    </row>
    <row r="27" spans="1:5" ht="102">
      <c r="A27" s="36" t="s">
        <v>120</v>
      </c>
      <c r="B27" s="2" t="s">
        <v>119</v>
      </c>
      <c r="C27" s="47">
        <v>370000</v>
      </c>
      <c r="D27" s="47"/>
      <c r="E27" s="45">
        <f t="shared" si="0"/>
        <v>370000</v>
      </c>
    </row>
    <row r="28" spans="1:5" ht="13.5" customHeight="1">
      <c r="A28" s="11"/>
      <c r="B28" s="2"/>
      <c r="C28" s="47"/>
      <c r="D28" s="47"/>
      <c r="E28" s="47"/>
    </row>
    <row r="29" spans="1:5" ht="45" customHeight="1">
      <c r="A29" s="10" t="s">
        <v>3</v>
      </c>
      <c r="B29" s="2" t="s">
        <v>16</v>
      </c>
      <c r="C29" s="47">
        <f>SUM(C30:C33)</f>
        <v>4716600</v>
      </c>
      <c r="D29" s="47">
        <f>SUM(D30:D33)</f>
        <v>0</v>
      </c>
      <c r="E29" s="45">
        <f t="shared" si="0"/>
        <v>4716600</v>
      </c>
    </row>
    <row r="30" spans="1:5" ht="88.5" customHeight="1">
      <c r="A30" s="22" t="s">
        <v>47</v>
      </c>
      <c r="B30" s="23" t="s">
        <v>121</v>
      </c>
      <c r="C30" s="47">
        <v>1473400</v>
      </c>
      <c r="D30" s="47"/>
      <c r="E30" s="45">
        <f t="shared" si="0"/>
        <v>1473400</v>
      </c>
    </row>
    <row r="31" spans="1:5" ht="89.25">
      <c r="A31" s="11" t="s">
        <v>81</v>
      </c>
      <c r="B31" s="2" t="s">
        <v>80</v>
      </c>
      <c r="C31" s="47">
        <v>26000</v>
      </c>
      <c r="D31" s="47"/>
      <c r="E31" s="45">
        <f t="shared" si="0"/>
        <v>26000</v>
      </c>
    </row>
    <row r="32" spans="1:5" ht="76.5">
      <c r="A32" s="22" t="s">
        <v>75</v>
      </c>
      <c r="B32" s="23" t="s">
        <v>43</v>
      </c>
      <c r="C32" s="47">
        <v>464200</v>
      </c>
      <c r="D32" s="47"/>
      <c r="E32" s="45">
        <f t="shared" si="0"/>
        <v>464200</v>
      </c>
    </row>
    <row r="33" spans="1:5" ht="89.25" customHeight="1">
      <c r="A33" s="11" t="s">
        <v>76</v>
      </c>
      <c r="B33" s="2" t="s">
        <v>74</v>
      </c>
      <c r="C33" s="47">
        <v>2753000</v>
      </c>
      <c r="D33" s="47"/>
      <c r="E33" s="45">
        <f t="shared" si="0"/>
        <v>2753000</v>
      </c>
    </row>
    <row r="34" spans="1:5" ht="13.5" customHeight="1">
      <c r="A34" s="11"/>
      <c r="B34" s="2"/>
      <c r="C34" s="47"/>
      <c r="D34" s="47"/>
      <c r="E34" s="47"/>
    </row>
    <row r="35" spans="1:5" ht="26.25" customHeight="1">
      <c r="A35" s="12" t="s">
        <v>7</v>
      </c>
      <c r="B35" s="2" t="s">
        <v>17</v>
      </c>
      <c r="C35" s="47">
        <f>SUM(C36:C39)</f>
        <v>1880000</v>
      </c>
      <c r="D35" s="47">
        <f>SUM(D36:D39)</f>
        <v>1095684</v>
      </c>
      <c r="E35" s="45">
        <f t="shared" si="0"/>
        <v>2975684</v>
      </c>
    </row>
    <row r="36" spans="1:5" ht="26.25" customHeight="1">
      <c r="A36" s="39" t="s">
        <v>126</v>
      </c>
      <c r="B36" s="2" t="s">
        <v>130</v>
      </c>
      <c r="C36" s="47">
        <v>320000</v>
      </c>
      <c r="D36" s="47"/>
      <c r="E36" s="45">
        <f t="shared" si="0"/>
        <v>320000</v>
      </c>
    </row>
    <row r="37" spans="1:5" ht="26.25" customHeight="1">
      <c r="A37" s="39" t="s">
        <v>127</v>
      </c>
      <c r="B37" s="2" t="s">
        <v>131</v>
      </c>
      <c r="C37" s="47">
        <v>4000</v>
      </c>
      <c r="D37" s="47"/>
      <c r="E37" s="45">
        <f t="shared" si="0"/>
        <v>4000</v>
      </c>
    </row>
    <row r="38" spans="1:5" ht="26.25" customHeight="1">
      <c r="A38" s="39" t="s">
        <v>128</v>
      </c>
      <c r="B38" s="2" t="s">
        <v>132</v>
      </c>
      <c r="C38" s="47">
        <v>36000</v>
      </c>
      <c r="D38" s="47"/>
      <c r="E38" s="45">
        <f t="shared" si="0"/>
        <v>36000</v>
      </c>
    </row>
    <row r="39" spans="1:5" ht="25.5" customHeight="1">
      <c r="A39" s="38" t="s">
        <v>129</v>
      </c>
      <c r="B39" s="2" t="s">
        <v>133</v>
      </c>
      <c r="C39" s="47">
        <v>1520000</v>
      </c>
      <c r="D39" s="47">
        <v>1095684</v>
      </c>
      <c r="E39" s="45">
        <f t="shared" si="0"/>
        <v>2615684</v>
      </c>
    </row>
    <row r="40" spans="1:5" ht="12.75">
      <c r="A40" s="11"/>
      <c r="B40" s="28"/>
      <c r="C40" s="47"/>
      <c r="D40" s="47"/>
      <c r="E40" s="47"/>
    </row>
    <row r="41" spans="1:5" ht="25.5">
      <c r="A41" s="12" t="s">
        <v>107</v>
      </c>
      <c r="B41" s="2" t="s">
        <v>108</v>
      </c>
      <c r="C41" s="47">
        <f>SUM(C42)</f>
        <v>193160</v>
      </c>
      <c r="D41" s="47">
        <f>SUM(D42)</f>
        <v>0</v>
      </c>
      <c r="E41" s="45">
        <f t="shared" si="0"/>
        <v>193160</v>
      </c>
    </row>
    <row r="42" spans="1:5" ht="25.5">
      <c r="A42" s="11" t="s">
        <v>123</v>
      </c>
      <c r="B42" s="2" t="s">
        <v>122</v>
      </c>
      <c r="C42" s="47">
        <v>193160</v>
      </c>
      <c r="D42" s="47"/>
      <c r="E42" s="45">
        <f t="shared" si="0"/>
        <v>193160</v>
      </c>
    </row>
    <row r="43" spans="1:5" ht="12.75">
      <c r="A43" s="11"/>
      <c r="B43" s="28"/>
      <c r="C43" s="47"/>
      <c r="D43" s="47"/>
      <c r="E43" s="47"/>
    </row>
    <row r="44" spans="1:5" ht="25.5">
      <c r="A44" s="31" t="s">
        <v>82</v>
      </c>
      <c r="B44" s="32" t="s">
        <v>83</v>
      </c>
      <c r="C44" s="47">
        <f>SUM(C45:C47)</f>
        <v>930000</v>
      </c>
      <c r="D44" s="47">
        <f>SUM(D45:D47)</f>
        <v>0</v>
      </c>
      <c r="E44" s="45">
        <f t="shared" si="0"/>
        <v>930000</v>
      </c>
    </row>
    <row r="45" spans="1:5" ht="114.75">
      <c r="A45" s="37" t="s">
        <v>125</v>
      </c>
      <c r="B45" s="21" t="s">
        <v>124</v>
      </c>
      <c r="C45" s="47">
        <v>700000</v>
      </c>
      <c r="D45" s="47"/>
      <c r="E45" s="45">
        <f t="shared" si="0"/>
        <v>700000</v>
      </c>
    </row>
    <row r="46" spans="1:5" ht="51">
      <c r="A46" s="11" t="s">
        <v>87</v>
      </c>
      <c r="B46" s="28" t="s">
        <v>84</v>
      </c>
      <c r="C46" s="47">
        <v>130000</v>
      </c>
      <c r="D46" s="47"/>
      <c r="E46" s="45">
        <f t="shared" si="0"/>
        <v>130000</v>
      </c>
    </row>
    <row r="47" spans="1:5" ht="63.75">
      <c r="A47" s="11" t="s">
        <v>86</v>
      </c>
      <c r="B47" s="28" t="s">
        <v>85</v>
      </c>
      <c r="C47" s="47">
        <v>100000</v>
      </c>
      <c r="D47" s="47"/>
      <c r="E47" s="45">
        <f t="shared" si="0"/>
        <v>100000</v>
      </c>
    </row>
    <row r="48" spans="1:5" ht="12.75">
      <c r="A48" s="11"/>
      <c r="B48" s="28"/>
      <c r="C48" s="47"/>
      <c r="D48" s="47"/>
      <c r="E48" s="45">
        <f t="shared" si="0"/>
        <v>0</v>
      </c>
    </row>
    <row r="49" spans="1:5" ht="25.5">
      <c r="A49" s="12" t="s">
        <v>46</v>
      </c>
      <c r="B49" s="2" t="s">
        <v>45</v>
      </c>
      <c r="C49" s="47">
        <f>SUM(C50:C53)</f>
        <v>492000</v>
      </c>
      <c r="D49" s="47">
        <f>SUM(D50:D53)</f>
        <v>0</v>
      </c>
      <c r="E49" s="45">
        <f t="shared" si="0"/>
        <v>492000</v>
      </c>
    </row>
    <row r="50" spans="1:5" ht="38.25">
      <c r="A50" s="22" t="s">
        <v>65</v>
      </c>
      <c r="B50" s="2" t="s">
        <v>77</v>
      </c>
      <c r="C50" s="47">
        <v>35000</v>
      </c>
      <c r="D50" s="47"/>
      <c r="E50" s="45">
        <f t="shared" si="0"/>
        <v>35000</v>
      </c>
    </row>
    <row r="51" spans="1:5" ht="127.5">
      <c r="A51" s="22" t="s">
        <v>88</v>
      </c>
      <c r="B51" s="2" t="s">
        <v>78</v>
      </c>
      <c r="C51" s="47">
        <v>152000</v>
      </c>
      <c r="D51" s="47"/>
      <c r="E51" s="45">
        <f t="shared" si="0"/>
        <v>152000</v>
      </c>
    </row>
    <row r="52" spans="1:5" ht="76.5">
      <c r="A52" s="22" t="s">
        <v>68</v>
      </c>
      <c r="B52" s="2" t="s">
        <v>79</v>
      </c>
      <c r="C52" s="47">
        <v>70000</v>
      </c>
      <c r="D52" s="47"/>
      <c r="E52" s="45">
        <f t="shared" si="0"/>
        <v>70000</v>
      </c>
    </row>
    <row r="53" spans="1:5" ht="51">
      <c r="A53" s="22" t="s">
        <v>66</v>
      </c>
      <c r="B53" s="30" t="s">
        <v>67</v>
      </c>
      <c r="C53" s="47">
        <v>235000</v>
      </c>
      <c r="D53" s="47"/>
      <c r="E53" s="45">
        <f t="shared" si="0"/>
        <v>235000</v>
      </c>
    </row>
    <row r="54" spans="1:5" ht="12.75">
      <c r="A54" s="22"/>
      <c r="B54" s="27"/>
      <c r="C54" s="47"/>
      <c r="D54" s="47"/>
      <c r="E54" s="47"/>
    </row>
    <row r="55" spans="1:5" ht="13.5" customHeight="1" hidden="1">
      <c r="A55" s="11"/>
      <c r="B55" s="2"/>
      <c r="C55" s="47"/>
      <c r="D55" s="47"/>
      <c r="E55" s="47"/>
    </row>
    <row r="56" spans="1:5" ht="27" customHeight="1" hidden="1">
      <c r="A56" s="12" t="s">
        <v>24</v>
      </c>
      <c r="B56" s="2" t="s">
        <v>25</v>
      </c>
      <c r="C56" s="47">
        <f>C57</f>
        <v>0</v>
      </c>
      <c r="D56" s="47">
        <f>D57</f>
        <v>0</v>
      </c>
      <c r="E56" s="47">
        <f>E57</f>
        <v>0</v>
      </c>
    </row>
    <row r="57" spans="1:5" ht="30" customHeight="1" hidden="1">
      <c r="A57" s="11" t="s">
        <v>26</v>
      </c>
      <c r="B57" s="2" t="s">
        <v>27</v>
      </c>
      <c r="C57" s="47"/>
      <c r="D57" s="47"/>
      <c r="E57" s="47"/>
    </row>
    <row r="58" spans="1:5" ht="12.75">
      <c r="A58" s="8" t="s">
        <v>4</v>
      </c>
      <c r="B58" s="9" t="s">
        <v>18</v>
      </c>
      <c r="C58" s="46">
        <f>SUM(C60+C122+C127+C125)</f>
        <v>349689871.64</v>
      </c>
      <c r="D58" s="46">
        <f>SUM(D60+D122+D127+D125)</f>
        <v>28010228.240000002</v>
      </c>
      <c r="E58" s="46">
        <f>SUM(E60+E122+E127+E125)</f>
        <v>377700099.88</v>
      </c>
    </row>
    <row r="59" spans="1:5" ht="13.5" customHeight="1">
      <c r="A59" s="10"/>
      <c r="B59" s="2"/>
      <c r="C59" s="47"/>
      <c r="D59" s="47"/>
      <c r="E59" s="47"/>
    </row>
    <row r="60" spans="1:5" ht="38.25">
      <c r="A60" s="10" t="s">
        <v>44</v>
      </c>
      <c r="B60" s="2" t="s">
        <v>19</v>
      </c>
      <c r="C60" s="48">
        <f>SUM(C62+C65+C84+C112+C118)</f>
        <v>353586500</v>
      </c>
      <c r="D60" s="48">
        <f>SUM(D62+D65+D84+D112+D118)</f>
        <v>27888333.240000002</v>
      </c>
      <c r="E60" s="48">
        <f>SUM(C60:D60)</f>
        <v>381474833.24</v>
      </c>
    </row>
    <row r="61" spans="1:5" ht="12" customHeight="1">
      <c r="A61" s="10"/>
      <c r="B61" s="2"/>
      <c r="C61" s="47"/>
      <c r="D61" s="47"/>
      <c r="E61" s="47"/>
    </row>
    <row r="62" spans="1:5" ht="25.5" customHeight="1">
      <c r="A62" s="20" t="s">
        <v>48</v>
      </c>
      <c r="B62" s="21" t="s">
        <v>20</v>
      </c>
      <c r="C62" s="49">
        <f>SUM(C63:C63)</f>
        <v>13926100</v>
      </c>
      <c r="D62" s="49">
        <f>SUM(D63:D63)</f>
        <v>0</v>
      </c>
      <c r="E62" s="49">
        <f>SUM(C62:D62)</f>
        <v>13926100</v>
      </c>
    </row>
    <row r="63" spans="1:5" ht="37.5" customHeight="1">
      <c r="A63" s="11" t="s">
        <v>49</v>
      </c>
      <c r="B63" s="2" t="s">
        <v>50</v>
      </c>
      <c r="C63" s="47">
        <v>13926100</v>
      </c>
      <c r="D63" s="47"/>
      <c r="E63" s="47">
        <f>SUM(C63:D63)</f>
        <v>13926100</v>
      </c>
    </row>
    <row r="64" spans="1:5" ht="13.5" customHeight="1">
      <c r="A64" s="1"/>
      <c r="B64" s="2"/>
      <c r="C64" s="47"/>
      <c r="D64" s="47"/>
      <c r="E64" s="47"/>
    </row>
    <row r="65" spans="1:5" ht="37.5" customHeight="1">
      <c r="A65" s="20" t="s">
        <v>51</v>
      </c>
      <c r="B65" s="21" t="s">
        <v>21</v>
      </c>
      <c r="C65" s="49">
        <f>SUM(C66+C67+C68)</f>
        <v>187471600</v>
      </c>
      <c r="D65" s="49">
        <f>SUM(D66+D67+D68)</f>
        <v>2738000</v>
      </c>
      <c r="E65" s="49">
        <f aca="true" t="shared" si="1" ref="E65:E73">SUM(C65:D65)</f>
        <v>190209600</v>
      </c>
    </row>
    <row r="66" spans="1:5" ht="59.25" customHeight="1">
      <c r="A66" s="20" t="s">
        <v>148</v>
      </c>
      <c r="B66" s="21" t="s">
        <v>149</v>
      </c>
      <c r="C66" s="45">
        <v>49456000</v>
      </c>
      <c r="D66" s="45"/>
      <c r="E66" s="45">
        <f>SUM(C66:D66)</f>
        <v>49456000</v>
      </c>
    </row>
    <row r="67" spans="1:5" ht="59.25" customHeight="1">
      <c r="A67" s="20" t="s">
        <v>161</v>
      </c>
      <c r="B67" s="21" t="s">
        <v>162</v>
      </c>
      <c r="C67" s="45"/>
      <c r="D67" s="45">
        <v>1660200</v>
      </c>
      <c r="E67" s="45">
        <f>SUM(C67:D67)</f>
        <v>1660200</v>
      </c>
    </row>
    <row r="68" spans="1:5" ht="12.75">
      <c r="A68" s="11" t="s">
        <v>32</v>
      </c>
      <c r="B68" s="2" t="s">
        <v>31</v>
      </c>
      <c r="C68" s="47">
        <f>SUM(C69)</f>
        <v>138015600</v>
      </c>
      <c r="D68" s="47">
        <f>SUM(D69)</f>
        <v>1077800</v>
      </c>
      <c r="E68" s="47">
        <f t="shared" si="1"/>
        <v>139093400</v>
      </c>
    </row>
    <row r="69" spans="1:5" ht="25.5">
      <c r="A69" s="11" t="s">
        <v>34</v>
      </c>
      <c r="B69" s="2" t="s">
        <v>33</v>
      </c>
      <c r="C69" s="47">
        <f>SUM(C70:C82)</f>
        <v>138015600</v>
      </c>
      <c r="D69" s="47">
        <f>SUM(D70:D82)</f>
        <v>1077800</v>
      </c>
      <c r="E69" s="47">
        <f t="shared" si="1"/>
        <v>139093400</v>
      </c>
    </row>
    <row r="70" spans="1:5" ht="25.5">
      <c r="A70" s="1" t="s">
        <v>135</v>
      </c>
      <c r="B70" s="2"/>
      <c r="C70" s="47">
        <v>117269800</v>
      </c>
      <c r="D70" s="47">
        <v>-5000000</v>
      </c>
      <c r="E70" s="47">
        <f t="shared" si="1"/>
        <v>112269800</v>
      </c>
    </row>
    <row r="71" spans="1:5" ht="12.75">
      <c r="A71" s="1" t="s">
        <v>171</v>
      </c>
      <c r="B71" s="2"/>
      <c r="C71" s="47"/>
      <c r="D71" s="47">
        <v>5000000</v>
      </c>
      <c r="E71" s="47">
        <f t="shared" si="1"/>
        <v>5000000</v>
      </c>
    </row>
    <row r="72" spans="1:5" ht="89.25">
      <c r="A72" s="1" t="s">
        <v>134</v>
      </c>
      <c r="B72" s="2"/>
      <c r="C72" s="47">
        <v>2136000</v>
      </c>
      <c r="D72" s="47"/>
      <c r="E72" s="47">
        <f t="shared" si="1"/>
        <v>2136000</v>
      </c>
    </row>
    <row r="73" spans="1:5" ht="76.5">
      <c r="A73" s="1" t="s">
        <v>54</v>
      </c>
      <c r="B73" s="2"/>
      <c r="C73" s="47">
        <v>84700</v>
      </c>
      <c r="D73" s="47"/>
      <c r="E73" s="47">
        <f t="shared" si="1"/>
        <v>84700</v>
      </c>
    </row>
    <row r="74" spans="1:5" ht="51">
      <c r="A74" s="1" t="s">
        <v>109</v>
      </c>
      <c r="B74" s="2"/>
      <c r="C74" s="47">
        <v>3003400</v>
      </c>
      <c r="D74" s="47"/>
      <c r="E74" s="47">
        <f aca="true" t="shared" si="2" ref="E74:E82">SUM(C74:D74)</f>
        <v>3003400</v>
      </c>
    </row>
    <row r="75" spans="1:5" ht="38.25">
      <c r="A75" s="1" t="s">
        <v>110</v>
      </c>
      <c r="B75" s="2"/>
      <c r="C75" s="47">
        <v>200000</v>
      </c>
      <c r="D75" s="47"/>
      <c r="E75" s="47">
        <f t="shared" si="2"/>
        <v>200000</v>
      </c>
    </row>
    <row r="76" spans="1:5" ht="63.75">
      <c r="A76" s="1" t="s">
        <v>111</v>
      </c>
      <c r="B76" s="2"/>
      <c r="C76" s="47">
        <v>1660200</v>
      </c>
      <c r="D76" s="47">
        <v>-1660200</v>
      </c>
      <c r="E76" s="47">
        <f t="shared" si="2"/>
        <v>0</v>
      </c>
    </row>
    <row r="77" spans="1:5" ht="29.25" customHeight="1">
      <c r="A77" s="1" t="s">
        <v>143</v>
      </c>
      <c r="B77" s="2"/>
      <c r="C77" s="47">
        <v>171700</v>
      </c>
      <c r="D77" s="47"/>
      <c r="E77" s="47">
        <f t="shared" si="2"/>
        <v>171700</v>
      </c>
    </row>
    <row r="78" spans="1:5" ht="100.5" customHeight="1">
      <c r="A78" s="41" t="s">
        <v>142</v>
      </c>
      <c r="B78" s="2"/>
      <c r="C78" s="47">
        <v>2937000</v>
      </c>
      <c r="D78" s="47">
        <f>805500+1508000</f>
        <v>2313500</v>
      </c>
      <c r="E78" s="47">
        <f t="shared" si="2"/>
        <v>5250500</v>
      </c>
    </row>
    <row r="79" spans="1:5" ht="55.5" customHeight="1">
      <c r="A79" s="1" t="s">
        <v>57</v>
      </c>
      <c r="B79" s="2"/>
      <c r="C79" s="47">
        <v>490000</v>
      </c>
      <c r="D79" s="47"/>
      <c r="E79" s="47">
        <f t="shared" si="2"/>
        <v>490000</v>
      </c>
    </row>
    <row r="80" spans="1:5" ht="64.5" customHeight="1">
      <c r="A80" s="42" t="s">
        <v>150</v>
      </c>
      <c r="B80" s="2"/>
      <c r="C80" s="47">
        <v>1671800</v>
      </c>
      <c r="D80" s="50">
        <v>80700</v>
      </c>
      <c r="E80" s="47">
        <f t="shared" si="2"/>
        <v>1752500</v>
      </c>
    </row>
    <row r="81" spans="1:5" ht="41.25" customHeight="1">
      <c r="A81" s="42" t="s">
        <v>144</v>
      </c>
      <c r="B81" s="2"/>
      <c r="C81" s="47">
        <v>7125100</v>
      </c>
      <c r="D81" s="50">
        <v>343800</v>
      </c>
      <c r="E81" s="47">
        <f t="shared" si="2"/>
        <v>7468900</v>
      </c>
    </row>
    <row r="82" spans="1:5" ht="64.5" customHeight="1">
      <c r="A82" s="42" t="s">
        <v>145</v>
      </c>
      <c r="B82" s="2"/>
      <c r="C82" s="47">
        <v>1265900</v>
      </c>
      <c r="D82" s="50"/>
      <c r="E82" s="47">
        <f t="shared" si="2"/>
        <v>1265900</v>
      </c>
    </row>
    <row r="83" spans="1:5" ht="13.5" customHeight="1">
      <c r="A83" s="1"/>
      <c r="B83" s="2"/>
      <c r="C83" s="47"/>
      <c r="D83" s="47"/>
      <c r="E83" s="47"/>
    </row>
    <row r="84" spans="1:5" ht="38.25" customHeight="1">
      <c r="A84" s="20" t="s">
        <v>55</v>
      </c>
      <c r="B84" s="21" t="s">
        <v>29</v>
      </c>
      <c r="C84" s="49">
        <f>C86+C88+C89+C100+C101+C102+C103+C104+C85+C87</f>
        <v>150200900</v>
      </c>
      <c r="D84" s="49">
        <f>D86+D88+D89+D100+D101+D102+D103+D104+D85+D87</f>
        <v>25150333.240000002</v>
      </c>
      <c r="E84" s="49">
        <f>SUM(C84:D84)</f>
        <v>175351233.24</v>
      </c>
    </row>
    <row r="85" spans="1:5" ht="76.5">
      <c r="A85" s="20" t="s">
        <v>118</v>
      </c>
      <c r="B85" s="2" t="s">
        <v>117</v>
      </c>
      <c r="C85" s="49">
        <v>10600</v>
      </c>
      <c r="D85" s="49">
        <v>900</v>
      </c>
      <c r="E85" s="49">
        <f>SUM(C85:D85)</f>
        <v>11500</v>
      </c>
    </row>
    <row r="86" spans="1:5" ht="63.75">
      <c r="A86" s="29" t="s">
        <v>73</v>
      </c>
      <c r="B86" s="2" t="s">
        <v>116</v>
      </c>
      <c r="C86" s="45">
        <v>1195700</v>
      </c>
      <c r="D86" s="45"/>
      <c r="E86" s="45">
        <f>SUM(C86:D86)</f>
        <v>1195700</v>
      </c>
    </row>
    <row r="87" spans="1:5" ht="47.25" customHeight="1">
      <c r="A87" s="29" t="s">
        <v>155</v>
      </c>
      <c r="B87" s="2" t="s">
        <v>156</v>
      </c>
      <c r="C87" s="45"/>
      <c r="D87" s="45">
        <v>2062000</v>
      </c>
      <c r="E87" s="45">
        <f>SUM(C87:D87)</f>
        <v>2062000</v>
      </c>
    </row>
    <row r="88" spans="1:5" ht="51">
      <c r="A88" s="11" t="s">
        <v>53</v>
      </c>
      <c r="B88" s="2" t="s">
        <v>36</v>
      </c>
      <c r="C88" s="45">
        <v>4328400</v>
      </c>
      <c r="D88" s="45"/>
      <c r="E88" s="45">
        <f aca="true" t="shared" si="3" ref="E88:E128">SUM(C88:D88)</f>
        <v>4328400</v>
      </c>
    </row>
    <row r="89" spans="1:5" ht="51">
      <c r="A89" s="20" t="s">
        <v>69</v>
      </c>
      <c r="B89" s="2" t="s">
        <v>70</v>
      </c>
      <c r="C89" s="45">
        <v>8230300</v>
      </c>
      <c r="D89" s="45"/>
      <c r="E89" s="45">
        <f t="shared" si="3"/>
        <v>8230300</v>
      </c>
    </row>
    <row r="90" spans="1:5" ht="51">
      <c r="A90" s="1" t="s">
        <v>58</v>
      </c>
      <c r="B90" s="2"/>
      <c r="C90" s="45">
        <v>2435000</v>
      </c>
      <c r="D90" s="45"/>
      <c r="E90" s="45">
        <f t="shared" si="3"/>
        <v>2435000</v>
      </c>
    </row>
    <row r="91" spans="1:5" ht="25.5">
      <c r="A91" s="1" t="s">
        <v>59</v>
      </c>
      <c r="B91" s="2"/>
      <c r="C91" s="47">
        <v>292800</v>
      </c>
      <c r="D91" s="47"/>
      <c r="E91" s="45">
        <f t="shared" si="3"/>
        <v>292800</v>
      </c>
    </row>
    <row r="92" spans="1:5" ht="51">
      <c r="A92" s="1" t="s">
        <v>60</v>
      </c>
      <c r="B92" s="2"/>
      <c r="C92" s="47">
        <v>1171000</v>
      </c>
      <c r="D92" s="47"/>
      <c r="E92" s="45">
        <f t="shared" si="3"/>
        <v>1171000</v>
      </c>
    </row>
    <row r="93" spans="1:5" ht="51">
      <c r="A93" s="1" t="s">
        <v>61</v>
      </c>
      <c r="B93" s="2"/>
      <c r="C93" s="47">
        <v>900000</v>
      </c>
      <c r="D93" s="47"/>
      <c r="E93" s="45">
        <f t="shared" si="3"/>
        <v>900000</v>
      </c>
    </row>
    <row r="94" spans="1:5" ht="89.25">
      <c r="A94" s="1" t="s">
        <v>89</v>
      </c>
      <c r="B94" s="2"/>
      <c r="C94" s="47">
        <v>25000</v>
      </c>
      <c r="D94" s="47"/>
      <c r="E94" s="45">
        <f t="shared" si="3"/>
        <v>25000</v>
      </c>
    </row>
    <row r="95" spans="1:5" ht="51">
      <c r="A95" s="1" t="s">
        <v>62</v>
      </c>
      <c r="B95" s="2"/>
      <c r="C95" s="47">
        <v>1757000</v>
      </c>
      <c r="D95" s="47"/>
      <c r="E95" s="45">
        <f t="shared" si="3"/>
        <v>1757000</v>
      </c>
    </row>
    <row r="96" spans="1:5" ht="51">
      <c r="A96" s="1" t="s">
        <v>63</v>
      </c>
      <c r="B96" s="2"/>
      <c r="C96" s="47">
        <v>878200</v>
      </c>
      <c r="D96" s="47"/>
      <c r="E96" s="45">
        <f t="shared" si="3"/>
        <v>878200</v>
      </c>
    </row>
    <row r="97" spans="1:5" ht="38.25">
      <c r="A97" s="1" t="s">
        <v>113</v>
      </c>
      <c r="B97" s="2"/>
      <c r="C97" s="47">
        <v>121800</v>
      </c>
      <c r="D97" s="47"/>
      <c r="E97" s="45">
        <f t="shared" si="3"/>
        <v>121800</v>
      </c>
    </row>
    <row r="98" spans="1:5" ht="38.25">
      <c r="A98" s="1" t="s">
        <v>114</v>
      </c>
      <c r="B98" s="2"/>
      <c r="C98" s="47">
        <v>25000</v>
      </c>
      <c r="D98" s="47"/>
      <c r="E98" s="45">
        <f t="shared" si="3"/>
        <v>25000</v>
      </c>
    </row>
    <row r="99" spans="1:5" ht="235.5" customHeight="1">
      <c r="A99" s="1" t="s">
        <v>115</v>
      </c>
      <c r="B99" s="2"/>
      <c r="C99" s="47">
        <v>624500</v>
      </c>
      <c r="D99" s="47"/>
      <c r="E99" s="45">
        <f t="shared" si="3"/>
        <v>624500</v>
      </c>
    </row>
    <row r="100" spans="1:5" ht="89.25">
      <c r="A100" s="11" t="s">
        <v>102</v>
      </c>
      <c r="B100" s="2" t="s">
        <v>71</v>
      </c>
      <c r="C100" s="45">
        <v>1660000</v>
      </c>
      <c r="D100" s="45"/>
      <c r="E100" s="45">
        <f t="shared" si="3"/>
        <v>1660000</v>
      </c>
    </row>
    <row r="101" spans="1:5" ht="105.75" customHeight="1">
      <c r="A101" s="11" t="s">
        <v>90</v>
      </c>
      <c r="B101" s="2" t="s">
        <v>72</v>
      </c>
      <c r="C101" s="45">
        <v>1790000</v>
      </c>
      <c r="D101" s="45"/>
      <c r="E101" s="45">
        <f t="shared" si="3"/>
        <v>1790000</v>
      </c>
    </row>
    <row r="102" spans="1:5" ht="140.25" customHeight="1">
      <c r="A102" s="37" t="s">
        <v>146</v>
      </c>
      <c r="B102" s="2" t="s">
        <v>147</v>
      </c>
      <c r="C102" s="45">
        <v>500</v>
      </c>
      <c r="D102" s="45">
        <v>3500</v>
      </c>
      <c r="E102" s="45">
        <f t="shared" si="3"/>
        <v>4000</v>
      </c>
    </row>
    <row r="103" spans="1:5" ht="39.75" customHeight="1">
      <c r="A103" s="37" t="s">
        <v>172</v>
      </c>
      <c r="B103" s="2" t="s">
        <v>173</v>
      </c>
      <c r="C103" s="45"/>
      <c r="D103" s="45">
        <v>6773000</v>
      </c>
      <c r="E103" s="45">
        <f t="shared" si="3"/>
        <v>6773000</v>
      </c>
    </row>
    <row r="104" spans="1:5" ht="12.75">
      <c r="A104" s="20" t="s">
        <v>38</v>
      </c>
      <c r="B104" s="21" t="s">
        <v>39</v>
      </c>
      <c r="C104" s="45">
        <f>SUM(C105)</f>
        <v>132985400</v>
      </c>
      <c r="D104" s="45">
        <f>SUM(D105)</f>
        <v>16310933.24</v>
      </c>
      <c r="E104" s="45">
        <f t="shared" si="3"/>
        <v>149296333.24</v>
      </c>
    </row>
    <row r="105" spans="1:5" ht="25.5">
      <c r="A105" s="11" t="s">
        <v>35</v>
      </c>
      <c r="B105" s="2" t="s">
        <v>37</v>
      </c>
      <c r="C105" s="45">
        <f>SUM(C106:C111)</f>
        <v>132985400</v>
      </c>
      <c r="D105" s="45">
        <f>SUM(D106:D111)</f>
        <v>16310933.24</v>
      </c>
      <c r="E105" s="45">
        <f t="shared" si="3"/>
        <v>149296333.24</v>
      </c>
    </row>
    <row r="106" spans="1:5" ht="25.5">
      <c r="A106" s="1" t="s">
        <v>112</v>
      </c>
      <c r="B106" s="2"/>
      <c r="C106" s="47">
        <v>132985400</v>
      </c>
      <c r="D106" s="47"/>
      <c r="E106" s="45">
        <f t="shared" si="3"/>
        <v>132985400</v>
      </c>
    </row>
    <row r="107" spans="1:5" ht="54.75" customHeight="1">
      <c r="A107" s="1" t="s">
        <v>157</v>
      </c>
      <c r="B107" s="2"/>
      <c r="C107" s="47"/>
      <c r="D107" s="47">
        <v>1893877.22</v>
      </c>
      <c r="E107" s="45">
        <f t="shared" si="3"/>
        <v>1893877.22</v>
      </c>
    </row>
    <row r="108" spans="1:5" ht="39.75" customHeight="1">
      <c r="A108" s="1" t="s">
        <v>158</v>
      </c>
      <c r="B108" s="2"/>
      <c r="C108" s="47"/>
      <c r="D108" s="47">
        <v>256336.02</v>
      </c>
      <c r="E108" s="45">
        <f t="shared" si="3"/>
        <v>256336.02</v>
      </c>
    </row>
    <row r="109" spans="1:5" ht="81.75" customHeight="1">
      <c r="A109" s="1" t="s">
        <v>159</v>
      </c>
      <c r="B109" s="2"/>
      <c r="C109" s="47"/>
      <c r="D109" s="47">
        <v>7000000</v>
      </c>
      <c r="E109" s="45">
        <f t="shared" si="3"/>
        <v>7000000</v>
      </c>
    </row>
    <row r="110" spans="1:5" ht="77.25" customHeight="1">
      <c r="A110" s="1" t="s">
        <v>160</v>
      </c>
      <c r="B110" s="2"/>
      <c r="C110" s="47"/>
      <c r="D110" s="47">
        <v>7160720</v>
      </c>
      <c r="E110" s="45">
        <f t="shared" si="3"/>
        <v>7160720</v>
      </c>
    </row>
    <row r="111" spans="1:5" ht="13.5" customHeight="1">
      <c r="A111" s="1"/>
      <c r="B111" s="2"/>
      <c r="C111" s="47"/>
      <c r="D111" s="47"/>
      <c r="E111" s="47"/>
    </row>
    <row r="112" spans="1:5" ht="12.75">
      <c r="A112" s="11" t="s">
        <v>56</v>
      </c>
      <c r="B112" s="2" t="s">
        <v>52</v>
      </c>
      <c r="C112" s="45">
        <f>C116+C113</f>
        <v>1875300</v>
      </c>
      <c r="D112" s="45">
        <f>D116+D113</f>
        <v>0</v>
      </c>
      <c r="E112" s="45">
        <f t="shared" si="3"/>
        <v>1875300</v>
      </c>
    </row>
    <row r="113" spans="1:5" ht="89.25">
      <c r="A113" s="1" t="s">
        <v>98</v>
      </c>
      <c r="B113" s="2" t="s">
        <v>99</v>
      </c>
      <c r="C113" s="45">
        <f>SUM(C114:C115)</f>
        <v>1732200</v>
      </c>
      <c r="D113" s="45">
        <f>SUM(D114:D115)</f>
        <v>0</v>
      </c>
      <c r="E113" s="45">
        <f t="shared" si="3"/>
        <v>1732200</v>
      </c>
    </row>
    <row r="114" spans="1:5" ht="63.75">
      <c r="A114" s="35" t="s">
        <v>100</v>
      </c>
      <c r="B114" s="2"/>
      <c r="C114" s="45">
        <v>1543200</v>
      </c>
      <c r="D114" s="45"/>
      <c r="E114" s="45">
        <f t="shared" si="3"/>
        <v>1543200</v>
      </c>
    </row>
    <row r="115" spans="1:5" ht="38.25">
      <c r="A115" s="35" t="s">
        <v>101</v>
      </c>
      <c r="B115" s="2"/>
      <c r="C115" s="45">
        <v>189000</v>
      </c>
      <c r="D115" s="45"/>
      <c r="E115" s="45">
        <f t="shared" si="3"/>
        <v>189000</v>
      </c>
    </row>
    <row r="116" spans="1:5" ht="63.75">
      <c r="A116" s="1" t="s">
        <v>95</v>
      </c>
      <c r="B116" s="2" t="s">
        <v>96</v>
      </c>
      <c r="C116" s="45">
        <v>143100</v>
      </c>
      <c r="D116" s="45"/>
      <c r="E116" s="45">
        <f t="shared" si="3"/>
        <v>143100</v>
      </c>
    </row>
    <row r="117" spans="1:5" ht="12.75">
      <c r="A117" s="11"/>
      <c r="B117" s="2"/>
      <c r="C117" s="45"/>
      <c r="D117" s="45"/>
      <c r="E117" s="45">
        <f t="shared" si="3"/>
        <v>0</v>
      </c>
    </row>
    <row r="118" spans="1:5" ht="38.25">
      <c r="A118" s="11" t="s">
        <v>91</v>
      </c>
      <c r="B118" s="2" t="s">
        <v>92</v>
      </c>
      <c r="C118" s="45">
        <f>+C119</f>
        <v>112600</v>
      </c>
      <c r="D118" s="45">
        <f>+D119</f>
        <v>0</v>
      </c>
      <c r="E118" s="45">
        <f t="shared" si="3"/>
        <v>112600</v>
      </c>
    </row>
    <row r="119" spans="1:5" ht="51">
      <c r="A119" s="1" t="s">
        <v>94</v>
      </c>
      <c r="B119" s="2" t="s">
        <v>93</v>
      </c>
      <c r="C119" s="45">
        <f>+C120</f>
        <v>112600</v>
      </c>
      <c r="D119" s="45">
        <f>+D120</f>
        <v>0</v>
      </c>
      <c r="E119" s="45">
        <f t="shared" si="3"/>
        <v>112600</v>
      </c>
    </row>
    <row r="120" spans="1:5" ht="74.25" customHeight="1">
      <c r="A120" s="35" t="s">
        <v>97</v>
      </c>
      <c r="B120" s="2"/>
      <c r="C120" s="45">
        <v>112600</v>
      </c>
      <c r="D120" s="45"/>
      <c r="E120" s="45">
        <f t="shared" si="3"/>
        <v>112600</v>
      </c>
    </row>
    <row r="121" spans="1:5" ht="12.75" customHeight="1">
      <c r="A121" s="35"/>
      <c r="B121" s="2"/>
      <c r="C121" s="45"/>
      <c r="D121" s="45"/>
      <c r="E121" s="43"/>
    </row>
    <row r="122" spans="1:5" ht="24" customHeight="1">
      <c r="A122" s="35" t="s">
        <v>167</v>
      </c>
      <c r="B122" s="2" t="s">
        <v>168</v>
      </c>
      <c r="C122" s="56"/>
      <c r="D122" s="45">
        <f>D123</f>
        <v>121895</v>
      </c>
      <c r="E122" s="45">
        <f t="shared" si="3"/>
        <v>121895</v>
      </c>
    </row>
    <row r="123" spans="1:5" ht="25.5" customHeight="1">
      <c r="A123" s="35" t="s">
        <v>169</v>
      </c>
      <c r="B123" s="51" t="s">
        <v>170</v>
      </c>
      <c r="C123" s="45"/>
      <c r="D123" s="45">
        <v>121895</v>
      </c>
      <c r="E123" s="45">
        <f t="shared" si="3"/>
        <v>121895</v>
      </c>
    </row>
    <row r="124" spans="1:5" ht="11.25" customHeight="1">
      <c r="A124" s="35"/>
      <c r="B124" s="34"/>
      <c r="C124" s="45"/>
      <c r="D124" s="45"/>
      <c r="E124" s="43"/>
    </row>
    <row r="125" spans="1:5" ht="88.5" customHeight="1">
      <c r="A125" s="54" t="s">
        <v>163</v>
      </c>
      <c r="B125" s="55" t="s">
        <v>164</v>
      </c>
      <c r="C125" s="45"/>
      <c r="D125" s="45">
        <f>D126</f>
        <v>1350</v>
      </c>
      <c r="E125" s="45">
        <f t="shared" si="3"/>
        <v>1350</v>
      </c>
    </row>
    <row r="126" spans="1:5" ht="79.5" customHeight="1">
      <c r="A126" s="35" t="s">
        <v>165</v>
      </c>
      <c r="B126" s="2" t="s">
        <v>166</v>
      </c>
      <c r="C126" s="45"/>
      <c r="D126" s="45">
        <v>1350</v>
      </c>
      <c r="E126" s="45">
        <f t="shared" si="3"/>
        <v>1350</v>
      </c>
    </row>
    <row r="127" spans="1:5" ht="66" customHeight="1">
      <c r="A127" s="35" t="s">
        <v>151</v>
      </c>
      <c r="B127" s="2" t="s">
        <v>152</v>
      </c>
      <c r="C127" s="45">
        <f>C128</f>
        <v>-3896628.36</v>
      </c>
      <c r="D127" s="45">
        <v>-1350</v>
      </c>
      <c r="E127" s="45">
        <f t="shared" si="3"/>
        <v>-3897978.36</v>
      </c>
    </row>
    <row r="128" spans="1:5" ht="61.5" customHeight="1">
      <c r="A128" s="52" t="s">
        <v>153</v>
      </c>
      <c r="B128" s="2" t="s">
        <v>154</v>
      </c>
      <c r="C128" s="45">
        <v>-3896628.36</v>
      </c>
      <c r="D128" s="45">
        <v>-1350</v>
      </c>
      <c r="E128" s="53">
        <f t="shared" si="3"/>
        <v>-3897978.36</v>
      </c>
    </row>
    <row r="129" spans="1:5" ht="12.75">
      <c r="A129" s="33"/>
      <c r="B129" s="34"/>
      <c r="C129" s="43"/>
      <c r="D129" s="43"/>
      <c r="E129" s="43"/>
    </row>
    <row r="130" spans="1:5" ht="12.75">
      <c r="A130" s="13" t="s">
        <v>28</v>
      </c>
      <c r="B130" s="14"/>
      <c r="C130" s="44">
        <f>C15+C58</f>
        <v>409547871.64</v>
      </c>
      <c r="D130" s="44">
        <f>D15+D58</f>
        <v>29105912.240000002</v>
      </c>
      <c r="E130" s="44">
        <f>E15+E58</f>
        <v>438653783.88</v>
      </c>
    </row>
    <row r="131" spans="1:2" ht="13.5" customHeight="1">
      <c r="A131" s="15"/>
      <c r="B131" s="16"/>
    </row>
  </sheetData>
  <sheetProtection/>
  <mergeCells count="1">
    <mergeCell ref="A11:D1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Владимир Ф. Щепихин</cp:lastModifiedBy>
  <cp:lastPrinted>2012-04-24T10:57:17Z</cp:lastPrinted>
  <dcterms:created xsi:type="dcterms:W3CDTF">2004-09-13T07:20:24Z</dcterms:created>
  <dcterms:modified xsi:type="dcterms:W3CDTF">2013-09-19T07:43:40Z</dcterms:modified>
  <cp:category/>
  <cp:version/>
  <cp:contentType/>
  <cp:contentStatus/>
</cp:coreProperties>
</file>