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2120" windowHeight="5070" tabRatio="529" activeTab="0"/>
  </bookViews>
  <sheets>
    <sheet name="перед.полн.из района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'перед.полн.из района'!$4:$6</definedName>
    <definedName name="_xlnm.Print_Area" localSheetId="0">'перед.полн.из района'!$A$1:$M$33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B9" authorId="0">
      <text>
        <r>
          <rPr>
            <sz val="8"/>
            <rFont val="Tahoma"/>
            <family val="2"/>
          </rPr>
          <t>расх 2011+2012+2013/3/3625чел./66</t>
        </r>
      </text>
    </comment>
    <comment ref="B14" authorId="0">
      <text>
        <r>
          <rPr>
            <sz val="8"/>
            <rFont val="Tahoma"/>
            <family val="2"/>
          </rPr>
          <t xml:space="preserve">2011+2012+2013/3/68,5км
</t>
        </r>
      </text>
    </comment>
    <comment ref="B27" authorId="0">
      <text>
        <r>
          <rPr>
            <sz val="8"/>
            <rFont val="Tahoma"/>
            <family val="2"/>
          </rPr>
          <t xml:space="preserve">знаки
</t>
        </r>
      </text>
    </comment>
  </commentList>
</comments>
</file>

<file path=xl/sharedStrings.xml><?xml version="1.0" encoding="utf-8"?>
<sst xmlns="http://schemas.openxmlformats.org/spreadsheetml/2006/main" count="41" uniqueCount="34">
  <si>
    <t>Наименование полномочия</t>
  </si>
  <si>
    <t>ИТОГО</t>
  </si>
  <si>
    <t>ВСЕГО</t>
  </si>
  <si>
    <t>численность постоянного населения i-го поселения</t>
  </si>
  <si>
    <t>Численность постоянного населения i-го поселения</t>
  </si>
  <si>
    <t>Организация в границах поселения 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</si>
  <si>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Обеспечение проживающих в поселении и нуждающихся в жилых помещениях малоимущих граждан жилыми помещениями,  содержания муниципального жилищного фонда,  а также иных полномочий органов местного самоуправления в соответствии с жилищным законодательством</t>
  </si>
  <si>
    <t xml:space="preserve">Протяжённость автомобильных дорог i-го  поселения (км). </t>
  </si>
  <si>
    <t>Организация сбора и вывоза бытовых отходов и мусора;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</si>
  <si>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</si>
  <si>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Организация ритуальных услуг и содержание мест захоронения;</t>
  </si>
  <si>
    <t>Муниципальный жилищный фонд (кв.м)</t>
  </si>
  <si>
    <t>Норматив расходов  в расчёте на 1 кв.м  i-поселения  10 рублей</t>
  </si>
  <si>
    <t>Количество водоколонок и мест водозабора воды населением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</si>
  <si>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"О некоммерческих организациях";</t>
  </si>
  <si>
    <t xml:space="preserve">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использования;</t>
  </si>
  <si>
    <t>норматив расходов  в расчёте на одного  жителя  i-поселения  10 руб.</t>
  </si>
  <si>
    <t>Норматив расходов  в расчёте на одного  жителя  i-поселения  10 руб.</t>
  </si>
  <si>
    <t>Дорогорское</t>
  </si>
  <si>
    <t>Жердское</t>
  </si>
  <si>
    <t>Козьмогородское</t>
  </si>
  <si>
    <t>Целегорское</t>
  </si>
  <si>
    <t>Быченское</t>
  </si>
  <si>
    <t>Совпольское</t>
  </si>
  <si>
    <t>Соянское</t>
  </si>
  <si>
    <t>Долгощельское</t>
  </si>
  <si>
    <t>Койденское</t>
  </si>
  <si>
    <t>Ручьевское</t>
  </si>
  <si>
    <t xml:space="preserve">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РФ;</t>
  </si>
  <si>
    <t>Норматив расходов  в расчёте на 1 колонку  i-поселения  18730 руб.</t>
  </si>
  <si>
    <t>норматив расходов  в расчёте на одного  жителя  i-поселения  40 руб.</t>
  </si>
  <si>
    <t>Норматив расходов в расчёте  на 1 км автомобильных дорог  17300 рублей</t>
  </si>
  <si>
    <t>Расчёт иных межбюджетных трансфертов, передаваемых из бюджета муниципального образования «Мезенский район» в бюджеты поселений на осуществление полномочий  в соответствии с заключенными соглашениями в 2017 году</t>
  </si>
  <si>
    <t>Приложение № 3 к пояснительной записке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</si>
</sst>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0_ ;\-0\ "/>
    <numFmt numFmtId="174" formatCode="0.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0" fontId="8" fillId="33" borderId="0" xfId="0" applyFont="1" applyFill="1" applyAlignment="1">
      <alignment horizontal="center" vertical="top"/>
    </xf>
    <xf numFmtId="0" fontId="11" fillId="0" borderId="0" xfId="0" applyFont="1" applyAlignment="1">
      <alignment/>
    </xf>
    <xf numFmtId="0" fontId="11" fillId="34" borderId="10" xfId="0" applyNumberFormat="1" applyFont="1" applyFill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3" fontId="13" fillId="34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175" fontId="1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0" fontId="15" fillId="34" borderId="10" xfId="0" applyNumberFormat="1" applyFont="1" applyFill="1" applyBorder="1" applyAlignment="1">
      <alignment horizontal="left" vertical="top" wrapText="1"/>
    </xf>
    <xf numFmtId="3" fontId="13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34"/>
  <sheetViews>
    <sheetView showZeros="0" tabSelected="1" zoomScaleSheetLayoutView="90" workbookViewId="0" topLeftCell="A1">
      <selection activeCell="H8" sqref="H8"/>
    </sheetView>
  </sheetViews>
  <sheetFormatPr defaultColWidth="9.00390625" defaultRowHeight="12.75"/>
  <cols>
    <col min="1" max="1" width="4.00390625" style="0" customWidth="1"/>
    <col min="2" max="2" width="71.25390625" style="0" customWidth="1"/>
    <col min="3" max="3" width="15.00390625" style="0" customWidth="1"/>
    <col min="4" max="4" width="12.875" style="0" customWidth="1"/>
    <col min="5" max="5" width="19.00390625" style="0" customWidth="1"/>
    <col min="6" max="6" width="15.25390625" style="0" customWidth="1"/>
    <col min="7" max="7" width="13.625" style="0" customWidth="1"/>
    <col min="8" max="8" width="15.625" style="0" customWidth="1"/>
    <col min="9" max="9" width="14.125" style="0" customWidth="1"/>
    <col min="10" max="10" width="17.625" style="0" customWidth="1"/>
    <col min="11" max="11" width="15.00390625" style="0" customWidth="1"/>
    <col min="12" max="13" width="13.125" style="0" customWidth="1"/>
  </cols>
  <sheetData>
    <row r="1" ht="12.75">
      <c r="K1" t="s">
        <v>33</v>
      </c>
    </row>
    <row r="2" spans="1:13" ht="43.5" customHeight="1">
      <c r="A2" s="2"/>
      <c r="B2" s="23" t="s">
        <v>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" customHeight="1">
      <c r="A3" s="19"/>
      <c r="B3" s="19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>
      <c r="A4" s="20"/>
      <c r="B4" s="20" t="s">
        <v>0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</v>
      </c>
    </row>
    <row r="5" spans="1:13" ht="12.75" customHeight="1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 customHeight="1">
      <c r="A6" s="22"/>
      <c r="B6" s="2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61.5" customHeight="1">
      <c r="A7" s="4">
        <v>1</v>
      </c>
      <c r="B7" s="15" t="s">
        <v>5</v>
      </c>
      <c r="C7" s="6">
        <f>C9+C11</f>
        <v>191770</v>
      </c>
      <c r="D7" s="6">
        <f aca="true" t="shared" si="0" ref="D7:L7">D9+D11</f>
        <v>57600</v>
      </c>
      <c r="E7" s="6">
        <f t="shared" si="0"/>
        <v>114390</v>
      </c>
      <c r="F7" s="6">
        <f t="shared" si="0"/>
        <v>170390</v>
      </c>
      <c r="G7" s="6">
        <f t="shared" si="0"/>
        <v>61060</v>
      </c>
      <c r="H7" s="6">
        <f t="shared" si="0"/>
        <v>170950</v>
      </c>
      <c r="I7" s="6">
        <f t="shared" si="0"/>
        <v>171160</v>
      </c>
      <c r="J7" s="6">
        <f t="shared" si="0"/>
        <v>419770</v>
      </c>
      <c r="K7" s="6">
        <f t="shared" si="0"/>
        <v>23540</v>
      </c>
      <c r="L7" s="6">
        <f t="shared" si="0"/>
        <v>21440</v>
      </c>
      <c r="M7" s="6">
        <f>M9+M11</f>
        <v>1402070</v>
      </c>
    </row>
    <row r="8" spans="1:13" ht="23.25" customHeight="1">
      <c r="A8" s="4"/>
      <c r="B8" s="7" t="s">
        <v>13</v>
      </c>
      <c r="C8" s="8">
        <v>10</v>
      </c>
      <c r="D8" s="8">
        <v>3</v>
      </c>
      <c r="E8" s="8">
        <v>6</v>
      </c>
      <c r="F8" s="8">
        <v>9</v>
      </c>
      <c r="G8" s="8">
        <f>1+1+1</f>
        <v>3</v>
      </c>
      <c r="H8" s="8">
        <v>9</v>
      </c>
      <c r="I8" s="8">
        <v>9</v>
      </c>
      <c r="J8" s="8">
        <v>22</v>
      </c>
      <c r="K8" s="8">
        <v>1</v>
      </c>
      <c r="L8" s="8">
        <v>1</v>
      </c>
      <c r="M8" s="9">
        <f aca="true" t="shared" si="1" ref="M8:M32">SUM(C8:L8)</f>
        <v>73</v>
      </c>
    </row>
    <row r="9" spans="1:13" ht="20.25" customHeight="1">
      <c r="A9" s="4"/>
      <c r="B9" s="7" t="s">
        <v>29</v>
      </c>
      <c r="C9" s="8">
        <f>C8*18730</f>
        <v>187300</v>
      </c>
      <c r="D9" s="8">
        <f aca="true" t="shared" si="2" ref="D9:L9">D8*18730</f>
        <v>56190</v>
      </c>
      <c r="E9" s="8">
        <f t="shared" si="2"/>
        <v>112380</v>
      </c>
      <c r="F9" s="8">
        <f t="shared" si="2"/>
        <v>168570</v>
      </c>
      <c r="G9" s="8">
        <f t="shared" si="2"/>
        <v>56190</v>
      </c>
      <c r="H9" s="8">
        <f t="shared" si="2"/>
        <v>168570</v>
      </c>
      <c r="I9" s="8">
        <f t="shared" si="2"/>
        <v>168570</v>
      </c>
      <c r="J9" s="8">
        <f t="shared" si="2"/>
        <v>412060</v>
      </c>
      <c r="K9" s="8">
        <f t="shared" si="2"/>
        <v>18730</v>
      </c>
      <c r="L9" s="8">
        <f t="shared" si="2"/>
        <v>18730</v>
      </c>
      <c r="M9" s="9">
        <f t="shared" si="1"/>
        <v>1367290</v>
      </c>
    </row>
    <row r="10" spans="1:13" ht="20.25" customHeight="1">
      <c r="A10" s="4"/>
      <c r="B10" s="7" t="s">
        <v>4</v>
      </c>
      <c r="C10" s="8">
        <v>447</v>
      </c>
      <c r="D10" s="8">
        <v>141</v>
      </c>
      <c r="E10" s="8">
        <v>201</v>
      </c>
      <c r="F10" s="8">
        <v>182</v>
      </c>
      <c r="G10" s="8">
        <f>285+121+81</f>
        <v>487</v>
      </c>
      <c r="H10" s="8">
        <v>238</v>
      </c>
      <c r="I10" s="8">
        <v>259</v>
      </c>
      <c r="J10" s="8">
        <v>771</v>
      </c>
      <c r="K10" s="8">
        <v>481</v>
      </c>
      <c r="L10" s="8">
        <v>271</v>
      </c>
      <c r="M10" s="9">
        <f t="shared" si="1"/>
        <v>3478</v>
      </c>
    </row>
    <row r="11" spans="1:13" ht="20.25" customHeight="1">
      <c r="A11" s="4"/>
      <c r="B11" s="7" t="s">
        <v>17</v>
      </c>
      <c r="C11" s="8">
        <f aca="true" t="shared" si="3" ref="C11:L11">SUM(C10*10)</f>
        <v>4470</v>
      </c>
      <c r="D11" s="8">
        <f t="shared" si="3"/>
        <v>1410</v>
      </c>
      <c r="E11" s="8">
        <f t="shared" si="3"/>
        <v>2010</v>
      </c>
      <c r="F11" s="8">
        <f t="shared" si="3"/>
        <v>1820</v>
      </c>
      <c r="G11" s="8">
        <f t="shared" si="3"/>
        <v>4870</v>
      </c>
      <c r="H11" s="8">
        <f t="shared" si="3"/>
        <v>2380</v>
      </c>
      <c r="I11" s="8">
        <f t="shared" si="3"/>
        <v>2590</v>
      </c>
      <c r="J11" s="8">
        <f t="shared" si="3"/>
        <v>7710</v>
      </c>
      <c r="K11" s="8">
        <f t="shared" si="3"/>
        <v>4810</v>
      </c>
      <c r="L11" s="8">
        <f t="shared" si="3"/>
        <v>2710</v>
      </c>
      <c r="M11" s="9">
        <f t="shared" si="1"/>
        <v>34780</v>
      </c>
    </row>
    <row r="12" spans="1:13" ht="107.25" customHeight="1">
      <c r="A12" s="4">
        <v>2</v>
      </c>
      <c r="B12" s="15" t="s">
        <v>28</v>
      </c>
      <c r="C12" s="6">
        <f>SUM(C14)</f>
        <v>275070</v>
      </c>
      <c r="D12" s="6">
        <f aca="true" t="shared" si="4" ref="D12:L12">SUM(D14)</f>
        <v>173000</v>
      </c>
      <c r="E12" s="6">
        <f t="shared" si="4"/>
        <v>96880</v>
      </c>
      <c r="F12" s="6">
        <f t="shared" si="4"/>
        <v>221440</v>
      </c>
      <c r="G12" s="6">
        <f t="shared" si="4"/>
        <v>275070</v>
      </c>
      <c r="H12" s="6">
        <f t="shared" si="4"/>
        <v>83040</v>
      </c>
      <c r="I12" s="6">
        <f t="shared" si="4"/>
        <v>107260</v>
      </c>
      <c r="J12" s="6">
        <f t="shared" si="4"/>
        <v>117640</v>
      </c>
      <c r="K12" s="6">
        <f t="shared" si="4"/>
        <v>155700</v>
      </c>
      <c r="L12" s="6">
        <f t="shared" si="4"/>
        <v>70930</v>
      </c>
      <c r="M12" s="6">
        <f t="shared" si="1"/>
        <v>1576030</v>
      </c>
    </row>
    <row r="13" spans="1:13" ht="27.75" customHeight="1">
      <c r="A13" s="4"/>
      <c r="B13" s="7" t="s">
        <v>7</v>
      </c>
      <c r="C13" s="17">
        <v>15.9</v>
      </c>
      <c r="D13" s="17">
        <v>10</v>
      </c>
      <c r="E13" s="10">
        <v>5.6</v>
      </c>
      <c r="F13" s="17">
        <v>12.8</v>
      </c>
      <c r="G13" s="10">
        <v>15.9</v>
      </c>
      <c r="H13" s="10">
        <v>4.8</v>
      </c>
      <c r="I13" s="10">
        <v>6.2</v>
      </c>
      <c r="J13" s="10">
        <v>6.8</v>
      </c>
      <c r="K13" s="10">
        <v>9</v>
      </c>
      <c r="L13" s="10">
        <v>4.1</v>
      </c>
      <c r="M13" s="11">
        <f t="shared" si="1"/>
        <v>91.1</v>
      </c>
    </row>
    <row r="14" spans="1:13" ht="36.75" customHeight="1">
      <c r="A14" s="4"/>
      <c r="B14" s="12" t="s">
        <v>31</v>
      </c>
      <c r="C14" s="8">
        <f>C13*17300</f>
        <v>275070</v>
      </c>
      <c r="D14" s="8">
        <f aca="true" t="shared" si="5" ref="D14:L14">D13*17300</f>
        <v>173000</v>
      </c>
      <c r="E14" s="8">
        <f t="shared" si="5"/>
        <v>96880</v>
      </c>
      <c r="F14" s="8">
        <f t="shared" si="5"/>
        <v>221440</v>
      </c>
      <c r="G14" s="8">
        <f t="shared" si="5"/>
        <v>275070</v>
      </c>
      <c r="H14" s="8">
        <f t="shared" si="5"/>
        <v>83040</v>
      </c>
      <c r="I14" s="8">
        <f t="shared" si="5"/>
        <v>107260</v>
      </c>
      <c r="J14" s="8">
        <f t="shared" si="5"/>
        <v>117640</v>
      </c>
      <c r="K14" s="8">
        <f t="shared" si="5"/>
        <v>155700</v>
      </c>
      <c r="L14" s="8">
        <f t="shared" si="5"/>
        <v>70930</v>
      </c>
      <c r="M14" s="9">
        <f t="shared" si="1"/>
        <v>1576030</v>
      </c>
    </row>
    <row r="15" spans="1:13" ht="74.25" customHeight="1">
      <c r="A15" s="4">
        <v>3</v>
      </c>
      <c r="B15" s="15" t="s">
        <v>6</v>
      </c>
      <c r="C15" s="6">
        <f>SUM(C17)</f>
        <v>11430</v>
      </c>
      <c r="D15" s="6">
        <f aca="true" t="shared" si="6" ref="D15:L15">SUM(D17)</f>
        <v>7686</v>
      </c>
      <c r="E15" s="6">
        <f t="shared" si="6"/>
        <v>11880</v>
      </c>
      <c r="F15" s="6">
        <f t="shared" si="6"/>
        <v>29260</v>
      </c>
      <c r="G15" s="6">
        <f t="shared" si="6"/>
        <v>16070</v>
      </c>
      <c r="H15" s="6">
        <f t="shared" si="6"/>
        <v>15550</v>
      </c>
      <c r="I15" s="6">
        <f t="shared" si="6"/>
        <v>770</v>
      </c>
      <c r="J15" s="6">
        <f t="shared" si="6"/>
        <v>5380</v>
      </c>
      <c r="K15" s="6">
        <f t="shared" si="6"/>
        <v>29890</v>
      </c>
      <c r="L15" s="6">
        <f t="shared" si="6"/>
        <v>7290</v>
      </c>
      <c r="M15" s="6">
        <f t="shared" si="1"/>
        <v>135206</v>
      </c>
    </row>
    <row r="16" spans="1:13" ht="24" customHeight="1">
      <c r="A16" s="4"/>
      <c r="B16" s="7" t="s">
        <v>11</v>
      </c>
      <c r="C16" s="8">
        <v>1143</v>
      </c>
      <c r="D16" s="8">
        <v>768.6</v>
      </c>
      <c r="E16" s="8">
        <v>1188</v>
      </c>
      <c r="F16" s="8">
        <v>2926</v>
      </c>
      <c r="G16" s="8">
        <f>1494+113</f>
        <v>1607</v>
      </c>
      <c r="H16" s="8">
        <v>1555</v>
      </c>
      <c r="I16" s="8">
        <v>77</v>
      </c>
      <c r="J16" s="8">
        <v>538</v>
      </c>
      <c r="K16" s="8">
        <v>2989</v>
      </c>
      <c r="L16" s="8">
        <v>729</v>
      </c>
      <c r="M16" s="16">
        <f t="shared" si="1"/>
        <v>13520.6</v>
      </c>
    </row>
    <row r="17" spans="1:13" ht="29.25" customHeight="1">
      <c r="A17" s="4"/>
      <c r="B17" s="7" t="s">
        <v>12</v>
      </c>
      <c r="C17" s="8">
        <f>SUM(C16*10)</f>
        <v>11430</v>
      </c>
      <c r="D17" s="8">
        <f aca="true" t="shared" si="7" ref="D17:L17">SUM(D16*10)</f>
        <v>7686</v>
      </c>
      <c r="E17" s="8">
        <f t="shared" si="7"/>
        <v>11880</v>
      </c>
      <c r="F17" s="8">
        <f t="shared" si="7"/>
        <v>29260</v>
      </c>
      <c r="G17" s="8">
        <f t="shared" si="7"/>
        <v>16070</v>
      </c>
      <c r="H17" s="8">
        <f t="shared" si="7"/>
        <v>15550</v>
      </c>
      <c r="I17" s="8">
        <f t="shared" si="7"/>
        <v>770</v>
      </c>
      <c r="J17" s="8">
        <f t="shared" si="7"/>
        <v>5380</v>
      </c>
      <c r="K17" s="8">
        <f t="shared" si="7"/>
        <v>29890</v>
      </c>
      <c r="L17" s="8">
        <f t="shared" si="7"/>
        <v>7290</v>
      </c>
      <c r="M17" s="9">
        <f t="shared" si="1"/>
        <v>135206</v>
      </c>
    </row>
    <row r="18" spans="1:13" ht="63" customHeight="1">
      <c r="A18" s="4">
        <v>4</v>
      </c>
      <c r="B18" s="15" t="s">
        <v>9</v>
      </c>
      <c r="C18" s="6">
        <f>SUM(C20)</f>
        <v>4470</v>
      </c>
      <c r="D18" s="6">
        <f aca="true" t="shared" si="8" ref="D18:L18">SUM(D20)</f>
        <v>1410</v>
      </c>
      <c r="E18" s="6">
        <f t="shared" si="8"/>
        <v>2010</v>
      </c>
      <c r="F18" s="6">
        <f t="shared" si="8"/>
        <v>1820</v>
      </c>
      <c r="G18" s="6">
        <f t="shared" si="8"/>
        <v>4870</v>
      </c>
      <c r="H18" s="6">
        <f t="shared" si="8"/>
        <v>2380</v>
      </c>
      <c r="I18" s="6">
        <f t="shared" si="8"/>
        <v>2590</v>
      </c>
      <c r="J18" s="6">
        <f t="shared" si="8"/>
        <v>7710</v>
      </c>
      <c r="K18" s="6">
        <f t="shared" si="8"/>
        <v>4810</v>
      </c>
      <c r="L18" s="6">
        <f t="shared" si="8"/>
        <v>2710</v>
      </c>
      <c r="M18" s="6">
        <f t="shared" si="1"/>
        <v>34780</v>
      </c>
    </row>
    <row r="19" spans="1:13" ht="19.5" customHeight="1">
      <c r="A19" s="4"/>
      <c r="B19" s="7" t="s">
        <v>3</v>
      </c>
      <c r="C19" s="8">
        <v>447</v>
      </c>
      <c r="D19" s="8">
        <v>141</v>
      </c>
      <c r="E19" s="8">
        <v>201</v>
      </c>
      <c r="F19" s="8">
        <v>182</v>
      </c>
      <c r="G19" s="8">
        <f>285+121+81</f>
        <v>487</v>
      </c>
      <c r="H19" s="8">
        <v>238</v>
      </c>
      <c r="I19" s="8">
        <v>259</v>
      </c>
      <c r="J19" s="8">
        <v>771</v>
      </c>
      <c r="K19" s="8">
        <v>481</v>
      </c>
      <c r="L19" s="8">
        <v>271</v>
      </c>
      <c r="M19" s="9">
        <f t="shared" si="1"/>
        <v>3478</v>
      </c>
    </row>
    <row r="20" spans="1:13" ht="16.5" customHeight="1">
      <c r="A20" s="4"/>
      <c r="B20" s="7" t="s">
        <v>16</v>
      </c>
      <c r="C20" s="8">
        <f>SUM(C19*10)</f>
        <v>4470</v>
      </c>
      <c r="D20" s="8">
        <f aca="true" t="shared" si="9" ref="D20:L20">SUM(D19*10)</f>
        <v>1410</v>
      </c>
      <c r="E20" s="8">
        <f t="shared" si="9"/>
        <v>2010</v>
      </c>
      <c r="F20" s="8">
        <f t="shared" si="9"/>
        <v>1820</v>
      </c>
      <c r="G20" s="8">
        <f t="shared" si="9"/>
        <v>4870</v>
      </c>
      <c r="H20" s="8">
        <f t="shared" si="9"/>
        <v>2380</v>
      </c>
      <c r="I20" s="8">
        <f t="shared" si="9"/>
        <v>2590</v>
      </c>
      <c r="J20" s="8">
        <f t="shared" si="9"/>
        <v>7710</v>
      </c>
      <c r="K20" s="8">
        <f t="shared" si="9"/>
        <v>4810</v>
      </c>
      <c r="L20" s="8">
        <f t="shared" si="9"/>
        <v>2710</v>
      </c>
      <c r="M20" s="9">
        <f t="shared" si="1"/>
        <v>34780</v>
      </c>
    </row>
    <row r="21" spans="1:13" ht="18" customHeight="1">
      <c r="A21" s="4">
        <v>5</v>
      </c>
      <c r="B21" s="15" t="s">
        <v>8</v>
      </c>
      <c r="C21" s="6">
        <f>SUM(C23)</f>
        <v>17880</v>
      </c>
      <c r="D21" s="6">
        <f aca="true" t="shared" si="10" ref="D21:L21">SUM(D23)</f>
        <v>5640</v>
      </c>
      <c r="E21" s="6">
        <f t="shared" si="10"/>
        <v>8040</v>
      </c>
      <c r="F21" s="6">
        <f t="shared" si="10"/>
        <v>7280</v>
      </c>
      <c r="G21" s="6">
        <f t="shared" si="10"/>
        <v>19480</v>
      </c>
      <c r="H21" s="6">
        <f t="shared" si="10"/>
        <v>9520</v>
      </c>
      <c r="I21" s="6">
        <f t="shared" si="10"/>
        <v>10360</v>
      </c>
      <c r="J21" s="6">
        <f t="shared" si="10"/>
        <v>30840</v>
      </c>
      <c r="K21" s="6">
        <f t="shared" si="10"/>
        <v>19240</v>
      </c>
      <c r="L21" s="6">
        <f t="shared" si="10"/>
        <v>10840</v>
      </c>
      <c r="M21" s="6">
        <f t="shared" si="1"/>
        <v>139120</v>
      </c>
    </row>
    <row r="22" spans="1:13" ht="22.5" customHeight="1">
      <c r="A22" s="4"/>
      <c r="B22" s="7" t="s">
        <v>3</v>
      </c>
      <c r="C22" s="8">
        <v>447</v>
      </c>
      <c r="D22" s="8">
        <v>141</v>
      </c>
      <c r="E22" s="8">
        <v>201</v>
      </c>
      <c r="F22" s="8">
        <v>182</v>
      </c>
      <c r="G22" s="8">
        <f>285+121+81</f>
        <v>487</v>
      </c>
      <c r="H22" s="8">
        <v>238</v>
      </c>
      <c r="I22" s="8">
        <v>259</v>
      </c>
      <c r="J22" s="8">
        <v>771</v>
      </c>
      <c r="K22" s="8">
        <v>481</v>
      </c>
      <c r="L22" s="8">
        <v>271</v>
      </c>
      <c r="M22" s="9">
        <f t="shared" si="1"/>
        <v>3478</v>
      </c>
    </row>
    <row r="23" spans="1:13" ht="22.5" customHeight="1">
      <c r="A23" s="4"/>
      <c r="B23" s="7" t="s">
        <v>30</v>
      </c>
      <c r="C23" s="8">
        <f>C22*40</f>
        <v>17880</v>
      </c>
      <c r="D23" s="8">
        <f aca="true" t="shared" si="11" ref="D23:L23">D22*40</f>
        <v>5640</v>
      </c>
      <c r="E23" s="8">
        <f t="shared" si="11"/>
        <v>8040</v>
      </c>
      <c r="F23" s="8">
        <f t="shared" si="11"/>
        <v>7280</v>
      </c>
      <c r="G23" s="8">
        <f t="shared" si="11"/>
        <v>19480</v>
      </c>
      <c r="H23" s="8">
        <f t="shared" si="11"/>
        <v>9520</v>
      </c>
      <c r="I23" s="8">
        <f t="shared" si="11"/>
        <v>10360</v>
      </c>
      <c r="J23" s="8">
        <f t="shared" si="11"/>
        <v>30840</v>
      </c>
      <c r="K23" s="8">
        <f t="shared" si="11"/>
        <v>19240</v>
      </c>
      <c r="L23" s="8">
        <f t="shared" si="11"/>
        <v>10840</v>
      </c>
      <c r="M23" s="9">
        <f t="shared" si="1"/>
        <v>139120</v>
      </c>
    </row>
    <row r="24" spans="1:13" ht="21" customHeight="1">
      <c r="A24" s="4">
        <v>6</v>
      </c>
      <c r="B24" s="15" t="s">
        <v>10</v>
      </c>
      <c r="C24" s="6">
        <f>SUM(C26)</f>
        <v>4470</v>
      </c>
      <c r="D24" s="6">
        <f aca="true" t="shared" si="12" ref="D24:L24">SUM(D26)</f>
        <v>1410</v>
      </c>
      <c r="E24" s="6">
        <f t="shared" si="12"/>
        <v>2010</v>
      </c>
      <c r="F24" s="6">
        <f t="shared" si="12"/>
        <v>1820</v>
      </c>
      <c r="G24" s="6">
        <f t="shared" si="12"/>
        <v>4870</v>
      </c>
      <c r="H24" s="6">
        <f t="shared" si="12"/>
        <v>2380</v>
      </c>
      <c r="I24" s="6">
        <f t="shared" si="12"/>
        <v>2590</v>
      </c>
      <c r="J24" s="6">
        <f t="shared" si="12"/>
        <v>7710</v>
      </c>
      <c r="K24" s="6">
        <f t="shared" si="12"/>
        <v>4810</v>
      </c>
      <c r="L24" s="6">
        <f t="shared" si="12"/>
        <v>2710</v>
      </c>
      <c r="M24" s="6">
        <f t="shared" si="1"/>
        <v>34780</v>
      </c>
    </row>
    <row r="25" spans="1:13" ht="16.5">
      <c r="A25" s="4"/>
      <c r="B25" s="7" t="s">
        <v>3</v>
      </c>
      <c r="C25" s="8">
        <v>447</v>
      </c>
      <c r="D25" s="8">
        <v>141</v>
      </c>
      <c r="E25" s="8">
        <v>201</v>
      </c>
      <c r="F25" s="8">
        <v>182</v>
      </c>
      <c r="G25" s="8">
        <f>285+121+81</f>
        <v>487</v>
      </c>
      <c r="H25" s="8">
        <v>238</v>
      </c>
      <c r="I25" s="8">
        <v>259</v>
      </c>
      <c r="J25" s="8">
        <v>771</v>
      </c>
      <c r="K25" s="8">
        <v>481</v>
      </c>
      <c r="L25" s="8">
        <v>271</v>
      </c>
      <c r="M25" s="9">
        <f t="shared" si="1"/>
        <v>3478</v>
      </c>
    </row>
    <row r="26" spans="1:13" ht="16.5">
      <c r="A26" s="4"/>
      <c r="B26" s="7" t="s">
        <v>16</v>
      </c>
      <c r="C26" s="8">
        <f>C25*10</f>
        <v>4470</v>
      </c>
      <c r="D26" s="8">
        <f aca="true" t="shared" si="13" ref="D26:L26">D25*10</f>
        <v>1410</v>
      </c>
      <c r="E26" s="8">
        <f t="shared" si="13"/>
        <v>2010</v>
      </c>
      <c r="F26" s="8">
        <f t="shared" si="13"/>
        <v>1820</v>
      </c>
      <c r="G26" s="8">
        <f t="shared" si="13"/>
        <v>4870</v>
      </c>
      <c r="H26" s="8">
        <f t="shared" si="13"/>
        <v>2380</v>
      </c>
      <c r="I26" s="8">
        <f t="shared" si="13"/>
        <v>2590</v>
      </c>
      <c r="J26" s="8">
        <f t="shared" si="13"/>
        <v>7710</v>
      </c>
      <c r="K26" s="8">
        <f t="shared" si="13"/>
        <v>4810</v>
      </c>
      <c r="L26" s="8">
        <f t="shared" si="13"/>
        <v>2710</v>
      </c>
      <c r="M26" s="9">
        <f t="shared" si="1"/>
        <v>34780</v>
      </c>
    </row>
    <row r="27" spans="1:13" ht="59.25" customHeight="1">
      <c r="A27" s="4">
        <v>7</v>
      </c>
      <c r="B27" s="15" t="s">
        <v>15</v>
      </c>
      <c r="C27" s="6">
        <f>SUM(C29)</f>
        <v>4470</v>
      </c>
      <c r="D27" s="6">
        <f aca="true" t="shared" si="14" ref="D27:L27">SUM(D29)</f>
        <v>1410</v>
      </c>
      <c r="E27" s="6">
        <f t="shared" si="14"/>
        <v>2010</v>
      </c>
      <c r="F27" s="6">
        <f t="shared" si="14"/>
        <v>1820</v>
      </c>
      <c r="G27" s="6">
        <f t="shared" si="14"/>
        <v>4870</v>
      </c>
      <c r="H27" s="6">
        <f t="shared" si="14"/>
        <v>2380</v>
      </c>
      <c r="I27" s="6">
        <f t="shared" si="14"/>
        <v>2590</v>
      </c>
      <c r="J27" s="6">
        <f t="shared" si="14"/>
        <v>7710</v>
      </c>
      <c r="K27" s="6">
        <f t="shared" si="14"/>
        <v>4810</v>
      </c>
      <c r="L27" s="6">
        <f t="shared" si="14"/>
        <v>2710</v>
      </c>
      <c r="M27" s="6">
        <f t="shared" si="1"/>
        <v>34780</v>
      </c>
    </row>
    <row r="28" spans="1:13" ht="21" customHeight="1">
      <c r="A28" s="4"/>
      <c r="B28" s="7" t="s">
        <v>3</v>
      </c>
      <c r="C28" s="8">
        <v>447</v>
      </c>
      <c r="D28" s="8">
        <v>141</v>
      </c>
      <c r="E28" s="8">
        <v>201</v>
      </c>
      <c r="F28" s="8">
        <v>182</v>
      </c>
      <c r="G28" s="8">
        <f>285+121+81</f>
        <v>487</v>
      </c>
      <c r="H28" s="8">
        <v>238</v>
      </c>
      <c r="I28" s="8">
        <v>259</v>
      </c>
      <c r="J28" s="8">
        <v>771</v>
      </c>
      <c r="K28" s="8">
        <v>481</v>
      </c>
      <c r="L28" s="8">
        <v>271</v>
      </c>
      <c r="M28" s="9">
        <f t="shared" si="1"/>
        <v>3478</v>
      </c>
    </row>
    <row r="29" spans="1:13" ht="24.75" customHeight="1">
      <c r="A29" s="4"/>
      <c r="B29" s="7" t="s">
        <v>16</v>
      </c>
      <c r="C29" s="8">
        <f>C28*10</f>
        <v>4470</v>
      </c>
      <c r="D29" s="8">
        <f aca="true" t="shared" si="15" ref="D29:L29">D28*10</f>
        <v>1410</v>
      </c>
      <c r="E29" s="8">
        <f t="shared" si="15"/>
        <v>2010</v>
      </c>
      <c r="F29" s="8">
        <f t="shared" si="15"/>
        <v>1820</v>
      </c>
      <c r="G29" s="8">
        <f t="shared" si="15"/>
        <v>4870</v>
      </c>
      <c r="H29" s="8">
        <f t="shared" si="15"/>
        <v>2380</v>
      </c>
      <c r="I29" s="8">
        <f t="shared" si="15"/>
        <v>2590</v>
      </c>
      <c r="J29" s="8">
        <f t="shared" si="15"/>
        <v>7710</v>
      </c>
      <c r="K29" s="8">
        <f t="shared" si="15"/>
        <v>4810</v>
      </c>
      <c r="L29" s="8">
        <f t="shared" si="15"/>
        <v>2710</v>
      </c>
      <c r="M29" s="9">
        <f t="shared" si="1"/>
        <v>34780</v>
      </c>
    </row>
    <row r="30" spans="1:13" ht="60">
      <c r="A30" s="4">
        <v>8</v>
      </c>
      <c r="B30" s="15" t="s">
        <v>14</v>
      </c>
      <c r="C30" s="6">
        <f>SUM(C32)</f>
        <v>4470</v>
      </c>
      <c r="D30" s="6">
        <f aca="true" t="shared" si="16" ref="D30:L30">SUM(D32)</f>
        <v>1410</v>
      </c>
      <c r="E30" s="6">
        <f t="shared" si="16"/>
        <v>2010</v>
      </c>
      <c r="F30" s="6">
        <f t="shared" si="16"/>
        <v>1820</v>
      </c>
      <c r="G30" s="6">
        <f t="shared" si="16"/>
        <v>4870</v>
      </c>
      <c r="H30" s="6">
        <f t="shared" si="16"/>
        <v>2380</v>
      </c>
      <c r="I30" s="6">
        <f t="shared" si="16"/>
        <v>2590</v>
      </c>
      <c r="J30" s="6">
        <f t="shared" si="16"/>
        <v>7710</v>
      </c>
      <c r="K30" s="6">
        <f t="shared" si="16"/>
        <v>4810</v>
      </c>
      <c r="L30" s="6">
        <f t="shared" si="16"/>
        <v>2710</v>
      </c>
      <c r="M30" s="6">
        <f t="shared" si="1"/>
        <v>34780</v>
      </c>
    </row>
    <row r="31" spans="1:13" ht="21" customHeight="1">
      <c r="A31" s="4"/>
      <c r="B31" s="7" t="s">
        <v>3</v>
      </c>
      <c r="C31" s="8">
        <v>447</v>
      </c>
      <c r="D31" s="8">
        <v>141</v>
      </c>
      <c r="E31" s="8">
        <v>201</v>
      </c>
      <c r="F31" s="8">
        <v>182</v>
      </c>
      <c r="G31" s="8">
        <f>285+121+81</f>
        <v>487</v>
      </c>
      <c r="H31" s="8">
        <v>238</v>
      </c>
      <c r="I31" s="8">
        <v>259</v>
      </c>
      <c r="J31" s="8">
        <v>771</v>
      </c>
      <c r="K31" s="8">
        <v>481</v>
      </c>
      <c r="L31" s="8">
        <v>271</v>
      </c>
      <c r="M31" s="9">
        <f t="shared" si="1"/>
        <v>3478</v>
      </c>
    </row>
    <row r="32" spans="1:13" ht="21" customHeight="1">
      <c r="A32" s="4"/>
      <c r="B32" s="7" t="s">
        <v>16</v>
      </c>
      <c r="C32" s="8">
        <f aca="true" t="shared" si="17" ref="C32:L32">C31*10</f>
        <v>4470</v>
      </c>
      <c r="D32" s="8">
        <f t="shared" si="17"/>
        <v>1410</v>
      </c>
      <c r="E32" s="8">
        <f t="shared" si="17"/>
        <v>2010</v>
      </c>
      <c r="F32" s="8">
        <f t="shared" si="17"/>
        <v>1820</v>
      </c>
      <c r="G32" s="8">
        <f t="shared" si="17"/>
        <v>4870</v>
      </c>
      <c r="H32" s="8">
        <f t="shared" si="17"/>
        <v>2380</v>
      </c>
      <c r="I32" s="8">
        <f t="shared" si="17"/>
        <v>2590</v>
      </c>
      <c r="J32" s="8">
        <f t="shared" si="17"/>
        <v>7710</v>
      </c>
      <c r="K32" s="8">
        <f t="shared" si="17"/>
        <v>4810</v>
      </c>
      <c r="L32" s="8">
        <f t="shared" si="17"/>
        <v>2710</v>
      </c>
      <c r="M32" s="9">
        <f t="shared" si="1"/>
        <v>34780</v>
      </c>
    </row>
    <row r="33" spans="1:13" ht="26.25" customHeight="1">
      <c r="A33" s="13"/>
      <c r="B33" s="5" t="s">
        <v>1</v>
      </c>
      <c r="C33" s="14">
        <f>SUM(C7+C12+C15+C18+C21+C24+C27+C30)</f>
        <v>514030</v>
      </c>
      <c r="D33" s="14">
        <f aca="true" t="shared" si="18" ref="D33:L33">SUM(D7+D12+D15+D18+D21+D24+D27+D30)</f>
        <v>249566</v>
      </c>
      <c r="E33" s="14">
        <f t="shared" si="18"/>
        <v>239230</v>
      </c>
      <c r="F33" s="14">
        <f t="shared" si="18"/>
        <v>435650</v>
      </c>
      <c r="G33" s="14">
        <f t="shared" si="18"/>
        <v>391160</v>
      </c>
      <c r="H33" s="14">
        <f t="shared" si="18"/>
        <v>288580</v>
      </c>
      <c r="I33" s="14">
        <f t="shared" si="18"/>
        <v>299910</v>
      </c>
      <c r="J33" s="14">
        <f t="shared" si="18"/>
        <v>604470</v>
      </c>
      <c r="K33" s="14">
        <f t="shared" si="18"/>
        <v>247610</v>
      </c>
      <c r="L33" s="14">
        <f t="shared" si="18"/>
        <v>121340</v>
      </c>
      <c r="M33" s="14">
        <f>SUM(M7+M12+M15+M18+M21+M24+M27+M30)</f>
        <v>3391546</v>
      </c>
    </row>
    <row r="34" ht="12.75">
      <c r="D34" s="1"/>
    </row>
  </sheetData>
  <sheetProtection/>
  <mergeCells count="15">
    <mergeCell ref="B2:M2"/>
    <mergeCell ref="M4:M6"/>
    <mergeCell ref="B4:B6"/>
    <mergeCell ref="A4:A6"/>
    <mergeCell ref="L4:L6"/>
    <mergeCell ref="D4:D6"/>
    <mergeCell ref="E4:E6"/>
    <mergeCell ref="F4:F6"/>
    <mergeCell ref="G4:G6"/>
    <mergeCell ref="H4:H6"/>
    <mergeCell ref="K4:K6"/>
    <mergeCell ref="A3:B3"/>
    <mergeCell ref="C4:C6"/>
    <mergeCell ref="I4:I6"/>
    <mergeCell ref="J4:J6"/>
  </mergeCells>
  <printOptions/>
  <pageMargins left="0.15748031496062992" right="0.15748031496062992" top="0.3937007874015748" bottom="0.3937007874015748" header="0" footer="0"/>
  <pageSetup fitToHeight="0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Admin</cp:lastModifiedBy>
  <cp:lastPrinted>2016-11-07T14:48:06Z</cp:lastPrinted>
  <dcterms:created xsi:type="dcterms:W3CDTF">1999-06-18T11:48:52Z</dcterms:created>
  <dcterms:modified xsi:type="dcterms:W3CDTF">2016-12-02T10:59:24Z</dcterms:modified>
  <cp:category/>
  <cp:version/>
  <cp:contentType/>
  <cp:contentStatus/>
</cp:coreProperties>
</file>