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Щепихин\Сайт\Муниципальные программы\2021 г\"/>
    </mc:Choice>
  </mc:AlternateContent>
  <bookViews>
    <workbookView xWindow="-120" yWindow="-120" windowWidth="19440" windowHeight="13170"/>
  </bookViews>
  <sheets>
    <sheet name="Лист1" sheetId="1" r:id="rId1"/>
  </sheets>
  <definedNames>
    <definedName name="_xlnm.Print_Titles" localSheetId="0">Лист1!$9:$10</definedName>
    <definedName name="_xlnm.Print_Area" localSheetId="0">Лист1!$A$1:$E$617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3" i="1" l="1"/>
  <c r="C373" i="1"/>
  <c r="D365" i="1"/>
  <c r="D283" i="1"/>
  <c r="D265" i="1"/>
  <c r="D226" i="1"/>
  <c r="D204" i="1"/>
  <c r="C204" i="1"/>
  <c r="D170" i="1"/>
  <c r="E99" i="1"/>
  <c r="D98" i="1"/>
  <c r="D97" i="1" s="1"/>
  <c r="C98" i="1"/>
  <c r="C97" i="1" s="1"/>
  <c r="D90" i="1"/>
  <c r="C90" i="1"/>
  <c r="D87" i="1"/>
  <c r="C87" i="1"/>
  <c r="C77" i="1"/>
  <c r="D44" i="1"/>
  <c r="C44" i="1"/>
  <c r="E22" i="1"/>
  <c r="D21" i="1"/>
  <c r="D20" i="1" s="1"/>
  <c r="C21" i="1"/>
  <c r="C20" i="1" s="1"/>
  <c r="D16" i="1"/>
  <c r="C16" i="1"/>
  <c r="E20" i="1" l="1"/>
  <c r="E21" i="1"/>
  <c r="E97" i="1"/>
  <c r="E98" i="1"/>
  <c r="E445" i="1"/>
  <c r="E434" i="1"/>
  <c r="E437" i="1"/>
  <c r="E440" i="1"/>
  <c r="E429" i="1"/>
  <c r="E418" i="1"/>
  <c r="E421" i="1"/>
  <c r="E424" i="1"/>
  <c r="E413" i="1"/>
  <c r="E408" i="1"/>
  <c r="E403" i="1"/>
  <c r="E365" i="1"/>
  <c r="E367" i="1"/>
  <c r="E370" i="1"/>
  <c r="E373" i="1"/>
  <c r="E375" i="1"/>
  <c r="E379" i="1"/>
  <c r="E382" i="1"/>
  <c r="E385" i="1"/>
  <c r="E388" i="1"/>
  <c r="E391" i="1"/>
  <c r="E394" i="1"/>
  <c r="E398" i="1"/>
  <c r="E359" i="1"/>
  <c r="E316" i="1"/>
  <c r="E319" i="1"/>
  <c r="E322" i="1"/>
  <c r="E326" i="1"/>
  <c r="E329" i="1"/>
  <c r="E331" i="1"/>
  <c r="E334" i="1"/>
  <c r="E337" i="1"/>
  <c r="E340" i="1"/>
  <c r="E343" i="1"/>
  <c r="E346" i="1"/>
  <c r="E350" i="1"/>
  <c r="E354" i="1"/>
  <c r="E303" i="1"/>
  <c r="E305" i="1"/>
  <c r="E308" i="1"/>
  <c r="E310" i="1"/>
  <c r="E295" i="1"/>
  <c r="E298" i="1"/>
  <c r="E276" i="1"/>
  <c r="E278" i="1"/>
  <c r="E280" i="1"/>
  <c r="E283" i="1"/>
  <c r="E285" i="1"/>
  <c r="E287" i="1"/>
  <c r="E290" i="1"/>
  <c r="E261" i="1"/>
  <c r="E265" i="1"/>
  <c r="E268" i="1"/>
  <c r="E271" i="1"/>
  <c r="E237" i="1"/>
  <c r="E240" i="1"/>
  <c r="E243" i="1"/>
  <c r="E246" i="1"/>
  <c r="E249" i="1"/>
  <c r="E252" i="1"/>
  <c r="E255" i="1"/>
  <c r="E162" i="1"/>
  <c r="E164" i="1"/>
  <c r="E167" i="1"/>
  <c r="E170" i="1"/>
  <c r="E173" i="1"/>
  <c r="E176" i="1"/>
  <c r="E179" i="1"/>
  <c r="E182" i="1"/>
  <c r="E185" i="1"/>
  <c r="E188" i="1"/>
  <c r="E191" i="1"/>
  <c r="E194" i="1"/>
  <c r="E198" i="1"/>
  <c r="E201" i="1"/>
  <c r="E204" i="1"/>
  <c r="E207" i="1"/>
  <c r="E210" i="1"/>
  <c r="E213" i="1"/>
  <c r="E216" i="1"/>
  <c r="E219" i="1"/>
  <c r="E223" i="1"/>
  <c r="E226" i="1"/>
  <c r="E229" i="1"/>
  <c r="E232" i="1"/>
  <c r="E16" i="1"/>
  <c r="E19" i="1"/>
  <c r="E25" i="1"/>
  <c r="E28" i="1"/>
  <c r="E31" i="1"/>
  <c r="E34" i="1"/>
  <c r="E37" i="1"/>
  <c r="E40" i="1"/>
  <c r="E44" i="1"/>
  <c r="E47" i="1"/>
  <c r="E50" i="1"/>
  <c r="E53" i="1"/>
  <c r="E56" i="1"/>
  <c r="E59" i="1"/>
  <c r="E62" i="1"/>
  <c r="E65" i="1"/>
  <c r="E68" i="1"/>
  <c r="E71" i="1"/>
  <c r="E74" i="1"/>
  <c r="E80" i="1"/>
  <c r="E84" i="1"/>
  <c r="E87" i="1"/>
  <c r="E90" i="1"/>
  <c r="E93" i="1"/>
  <c r="E96" i="1"/>
  <c r="E102" i="1"/>
  <c r="E105" i="1"/>
  <c r="E108" i="1"/>
  <c r="E111" i="1"/>
  <c r="E114" i="1"/>
  <c r="E118" i="1"/>
  <c r="E120" i="1"/>
  <c r="E121" i="1"/>
  <c r="E123" i="1"/>
  <c r="E126" i="1"/>
  <c r="E130" i="1"/>
  <c r="E132" i="1"/>
  <c r="E134" i="1"/>
  <c r="E138" i="1"/>
  <c r="E141" i="1"/>
  <c r="E144" i="1"/>
  <c r="E147" i="1"/>
  <c r="E150" i="1"/>
  <c r="E153" i="1"/>
  <c r="E156" i="1"/>
  <c r="D86" i="1" l="1"/>
  <c r="C86" i="1"/>
  <c r="C85" i="1" s="1"/>
  <c r="D85" i="1" l="1"/>
  <c r="E85" i="1" s="1"/>
  <c r="E86" i="1"/>
  <c r="D374" i="1" l="1"/>
  <c r="C374" i="1"/>
  <c r="D83" i="1"/>
  <c r="C83" i="1"/>
  <c r="C82" i="1" s="1"/>
  <c r="D70" i="1"/>
  <c r="C70" i="1"/>
  <c r="C69" i="1" s="1"/>
  <c r="E70" i="1" l="1"/>
  <c r="E374" i="1"/>
  <c r="D82" i="1"/>
  <c r="E82" i="1" s="1"/>
  <c r="E83" i="1"/>
  <c r="D69" i="1"/>
  <c r="E69" i="1" s="1"/>
  <c r="D131" i="1"/>
  <c r="C131" i="1"/>
  <c r="E131" i="1" l="1"/>
  <c r="C218" i="1" l="1"/>
  <c r="C217" i="1" s="1"/>
  <c r="D197" i="1"/>
  <c r="C197" i="1"/>
  <c r="C196" i="1" s="1"/>
  <c r="C163" i="1"/>
  <c r="D196" i="1" l="1"/>
  <c r="E196" i="1" s="1"/>
  <c r="E197" i="1"/>
  <c r="D163" i="1"/>
  <c r="E163" i="1" s="1"/>
  <c r="D218" i="1"/>
  <c r="E218" i="1" s="1"/>
  <c r="D217" i="1" l="1"/>
  <c r="E217" i="1" s="1"/>
  <c r="D328" i="1"/>
  <c r="C328" i="1"/>
  <c r="E328" i="1" l="1"/>
  <c r="D436" i="1"/>
  <c r="C436" i="1"/>
  <c r="C435" i="1" s="1"/>
  <c r="D435" i="1" l="1"/>
  <c r="E435" i="1" s="1"/>
  <c r="E436" i="1"/>
  <c r="D339" i="1" l="1"/>
  <c r="C339" i="1"/>
  <c r="C338" i="1" s="1"/>
  <c r="D321" i="1"/>
  <c r="C321" i="1"/>
  <c r="C320" i="1" s="1"/>
  <c r="D318" i="1"/>
  <c r="C318" i="1"/>
  <c r="C317" i="1" s="1"/>
  <c r="D209" i="1"/>
  <c r="C209" i="1"/>
  <c r="D190" i="1"/>
  <c r="C190" i="1"/>
  <c r="D95" i="1"/>
  <c r="C95" i="1"/>
  <c r="C94" i="1" s="1"/>
  <c r="D208" i="1" l="1"/>
  <c r="E209" i="1"/>
  <c r="D320" i="1"/>
  <c r="E320" i="1" s="1"/>
  <c r="E321" i="1"/>
  <c r="D94" i="1"/>
  <c r="E94" i="1" s="1"/>
  <c r="E95" i="1"/>
  <c r="D189" i="1"/>
  <c r="E190" i="1"/>
  <c r="D317" i="1"/>
  <c r="E317" i="1" s="1"/>
  <c r="E318" i="1"/>
  <c r="D338" i="1"/>
  <c r="E338" i="1" s="1"/>
  <c r="E339" i="1"/>
  <c r="C189" i="1"/>
  <c r="C208" i="1"/>
  <c r="D336" i="1"/>
  <c r="C336" i="1"/>
  <c r="C335" i="1" s="1"/>
  <c r="E189" i="1" l="1"/>
  <c r="D335" i="1"/>
  <c r="E335" i="1" s="1"/>
  <c r="E336" i="1"/>
  <c r="E208" i="1"/>
  <c r="D155" i="1"/>
  <c r="C155" i="1"/>
  <c r="C154" i="1" s="1"/>
  <c r="D154" i="1" l="1"/>
  <c r="E154" i="1" s="1"/>
  <c r="E155" i="1"/>
  <c r="D67" i="1"/>
  <c r="C67" i="1"/>
  <c r="D36" i="1"/>
  <c r="C36" i="1"/>
  <c r="C35" i="1" s="1"/>
  <c r="D66" i="1" l="1"/>
  <c r="E67" i="1"/>
  <c r="D35" i="1"/>
  <c r="E35" i="1" s="1"/>
  <c r="E36" i="1"/>
  <c r="C66" i="1"/>
  <c r="D333" i="1"/>
  <c r="C333" i="1"/>
  <c r="C332" i="1" s="1"/>
  <c r="D332" i="1" l="1"/>
  <c r="E332" i="1" s="1"/>
  <c r="E333" i="1"/>
  <c r="E66" i="1"/>
  <c r="D289" i="1"/>
  <c r="D178" i="1"/>
  <c r="C178" i="1"/>
  <c r="C177" i="1" s="1"/>
  <c r="D161" i="1"/>
  <c r="C161" i="1"/>
  <c r="C160" i="1" s="1"/>
  <c r="D125" i="1"/>
  <c r="C125" i="1"/>
  <c r="C124" i="1" s="1"/>
  <c r="D73" i="1"/>
  <c r="C73" i="1"/>
  <c r="C72" i="1" s="1"/>
  <c r="D39" i="1"/>
  <c r="C39" i="1"/>
  <c r="D72" i="1" l="1"/>
  <c r="E72" i="1" s="1"/>
  <c r="E73" i="1"/>
  <c r="D160" i="1"/>
  <c r="E160" i="1" s="1"/>
  <c r="E161" i="1"/>
  <c r="D38" i="1"/>
  <c r="E39" i="1"/>
  <c r="D124" i="1"/>
  <c r="E124" i="1" s="1"/>
  <c r="E125" i="1"/>
  <c r="D177" i="1"/>
  <c r="E177" i="1" s="1"/>
  <c r="E178" i="1"/>
  <c r="D288" i="1"/>
  <c r="C38" i="1"/>
  <c r="C289" i="1"/>
  <c r="E289" i="1" s="1"/>
  <c r="E38" i="1" l="1"/>
  <c r="C288" i="1"/>
  <c r="E288" i="1" s="1"/>
  <c r="D231" i="1" l="1"/>
  <c r="C231" i="1"/>
  <c r="C230" i="1" s="1"/>
  <c r="D113" i="1"/>
  <c r="C113" i="1"/>
  <c r="C112" i="1" s="1"/>
  <c r="D270" i="1"/>
  <c r="C270" i="1"/>
  <c r="C269" i="1" s="1"/>
  <c r="D215" i="1"/>
  <c r="C215" i="1"/>
  <c r="C214" i="1" s="1"/>
  <c r="D187" i="1"/>
  <c r="C187" i="1"/>
  <c r="C186" i="1" s="1"/>
  <c r="E270" i="1" l="1"/>
  <c r="D230" i="1"/>
  <c r="E230" i="1" s="1"/>
  <c r="E231" i="1"/>
  <c r="D186" i="1"/>
  <c r="E186" i="1" s="1"/>
  <c r="E187" i="1"/>
  <c r="D214" i="1"/>
  <c r="E214" i="1" s="1"/>
  <c r="E215" i="1"/>
  <c r="E113" i="1"/>
  <c r="D269" i="1"/>
  <c r="E269" i="1" s="1"/>
  <c r="D112" i="1"/>
  <c r="E112" i="1" s="1"/>
  <c r="D345" i="1"/>
  <c r="C345" i="1"/>
  <c r="C344" i="1" s="1"/>
  <c r="D110" i="1"/>
  <c r="C110" i="1"/>
  <c r="C109" i="1" s="1"/>
  <c r="D107" i="1"/>
  <c r="C107" i="1"/>
  <c r="C106" i="1" s="1"/>
  <c r="D64" i="1"/>
  <c r="C64" i="1"/>
  <c r="C63" i="1" s="1"/>
  <c r="D30" i="1"/>
  <c r="C30" i="1"/>
  <c r="C29" i="1" s="1"/>
  <c r="D439" i="1"/>
  <c r="C439" i="1"/>
  <c r="C438" i="1" s="1"/>
  <c r="D297" i="1"/>
  <c r="C297" i="1"/>
  <c r="D181" i="1"/>
  <c r="C181" i="1"/>
  <c r="C180" i="1" s="1"/>
  <c r="D52" i="1"/>
  <c r="C52" i="1"/>
  <c r="C51" i="1" s="1"/>
  <c r="D381" i="1"/>
  <c r="C381" i="1"/>
  <c r="C380" i="1" s="1"/>
  <c r="D286" i="1"/>
  <c r="C286" i="1"/>
  <c r="D193" i="1"/>
  <c r="C193" i="1"/>
  <c r="C192" i="1" s="1"/>
  <c r="D184" i="1"/>
  <c r="C184" i="1"/>
  <c r="C183" i="1" s="1"/>
  <c r="E286" i="1" l="1"/>
  <c r="D51" i="1"/>
  <c r="E51" i="1" s="1"/>
  <c r="E52" i="1"/>
  <c r="D296" i="1"/>
  <c r="E297" i="1"/>
  <c r="D29" i="1"/>
  <c r="E29" i="1" s="1"/>
  <c r="E30" i="1"/>
  <c r="D106" i="1"/>
  <c r="E106" i="1" s="1"/>
  <c r="E107" i="1"/>
  <c r="D344" i="1"/>
  <c r="E344" i="1" s="1"/>
  <c r="E345" i="1"/>
  <c r="D183" i="1"/>
  <c r="E183" i="1" s="1"/>
  <c r="E184" i="1"/>
  <c r="D192" i="1"/>
  <c r="E192" i="1" s="1"/>
  <c r="E193" i="1"/>
  <c r="D380" i="1"/>
  <c r="E380" i="1" s="1"/>
  <c r="E381" i="1"/>
  <c r="D180" i="1"/>
  <c r="E180" i="1" s="1"/>
  <c r="E181" i="1"/>
  <c r="D438" i="1"/>
  <c r="E438" i="1" s="1"/>
  <c r="E439" i="1"/>
  <c r="D63" i="1"/>
  <c r="E63" i="1" s="1"/>
  <c r="E64" i="1"/>
  <c r="D109" i="1"/>
  <c r="E109" i="1" s="1"/>
  <c r="E110" i="1"/>
  <c r="C296" i="1"/>
  <c r="D444" i="1"/>
  <c r="C444" i="1"/>
  <c r="C443" i="1" s="1"/>
  <c r="C442" i="1" s="1"/>
  <c r="D330" i="1"/>
  <c r="C330" i="1"/>
  <c r="C327" i="1" s="1"/>
  <c r="E296" i="1" l="1"/>
  <c r="D327" i="1"/>
  <c r="E327" i="1" s="1"/>
  <c r="E330" i="1"/>
  <c r="D443" i="1"/>
  <c r="E444" i="1"/>
  <c r="D279" i="1"/>
  <c r="C279" i="1"/>
  <c r="D79" i="1"/>
  <c r="C79" i="1"/>
  <c r="C78" i="1" s="1"/>
  <c r="D55" i="1"/>
  <c r="C55" i="1"/>
  <c r="C54" i="1" s="1"/>
  <c r="D294" i="1"/>
  <c r="C294" i="1"/>
  <c r="C293" i="1" s="1"/>
  <c r="C292" i="1" s="1"/>
  <c r="E279" i="1" l="1"/>
  <c r="D54" i="1"/>
  <c r="E54" i="1" s="1"/>
  <c r="E55" i="1"/>
  <c r="D293" i="1"/>
  <c r="E294" i="1"/>
  <c r="D442" i="1"/>
  <c r="E442" i="1" s="1"/>
  <c r="E443" i="1"/>
  <c r="E79" i="1"/>
  <c r="D78" i="1"/>
  <c r="E78" i="1" s="1"/>
  <c r="D292" i="1" l="1"/>
  <c r="E292" i="1" s="1"/>
  <c r="E293" i="1"/>
  <c r="D433" i="1"/>
  <c r="D428" i="1"/>
  <c r="D423" i="1"/>
  <c r="D420" i="1"/>
  <c r="D417" i="1"/>
  <c r="D412" i="1"/>
  <c r="D407" i="1"/>
  <c r="D402" i="1"/>
  <c r="D397" i="1"/>
  <c r="D393" i="1"/>
  <c r="D390" i="1"/>
  <c r="D387" i="1"/>
  <c r="D384" i="1"/>
  <c r="D378" i="1"/>
  <c r="D372" i="1"/>
  <c r="D369" i="1"/>
  <c r="D366" i="1"/>
  <c r="D364" i="1"/>
  <c r="D358" i="1"/>
  <c r="D353" i="1"/>
  <c r="D349" i="1"/>
  <c r="D342" i="1"/>
  <c r="D325" i="1"/>
  <c r="D315" i="1"/>
  <c r="D309" i="1"/>
  <c r="D307" i="1"/>
  <c r="D304" i="1"/>
  <c r="D302" i="1"/>
  <c r="D284" i="1"/>
  <c r="D282" i="1"/>
  <c r="D277" i="1"/>
  <c r="D275" i="1"/>
  <c r="D267" i="1"/>
  <c r="D264" i="1"/>
  <c r="D260" i="1"/>
  <c r="D254" i="1"/>
  <c r="D251" i="1"/>
  <c r="D248" i="1"/>
  <c r="D245" i="1"/>
  <c r="D242" i="1"/>
  <c r="D239" i="1"/>
  <c r="D236" i="1"/>
  <c r="D228" i="1"/>
  <c r="D225" i="1"/>
  <c r="D222" i="1"/>
  <c r="D212" i="1"/>
  <c r="D206" i="1"/>
  <c r="D203" i="1"/>
  <c r="D200" i="1"/>
  <c r="D175" i="1"/>
  <c r="D172" i="1"/>
  <c r="D169" i="1"/>
  <c r="D166" i="1"/>
  <c r="D152" i="1"/>
  <c r="D149" i="1"/>
  <c r="D146" i="1"/>
  <c r="D143" i="1"/>
  <c r="D140" i="1"/>
  <c r="D137" i="1"/>
  <c r="D133" i="1"/>
  <c r="D129" i="1"/>
  <c r="D122" i="1"/>
  <c r="D119" i="1"/>
  <c r="D117" i="1"/>
  <c r="D104" i="1"/>
  <c r="D101" i="1"/>
  <c r="D92" i="1"/>
  <c r="D89" i="1"/>
  <c r="D76" i="1"/>
  <c r="D61" i="1"/>
  <c r="D58" i="1"/>
  <c r="D49" i="1"/>
  <c r="D46" i="1"/>
  <c r="D43" i="1"/>
  <c r="D33" i="1"/>
  <c r="D27" i="1"/>
  <c r="D24" i="1"/>
  <c r="D18" i="1"/>
  <c r="D15" i="1"/>
  <c r="D45" i="1" l="1"/>
  <c r="D142" i="1"/>
  <c r="D221" i="1"/>
  <c r="D396" i="1"/>
  <c r="D432" i="1"/>
  <c r="D431" i="1" s="1"/>
  <c r="D17" i="1"/>
  <c r="D42" i="1"/>
  <c r="D60" i="1"/>
  <c r="D100" i="1"/>
  <c r="D139" i="1"/>
  <c r="D151" i="1"/>
  <c r="D174" i="1"/>
  <c r="D211" i="1"/>
  <c r="D235" i="1"/>
  <c r="D247" i="1"/>
  <c r="D263" i="1"/>
  <c r="D341" i="1"/>
  <c r="D377" i="1"/>
  <c r="D392" i="1"/>
  <c r="D411" i="1"/>
  <c r="D427" i="1"/>
  <c r="D75" i="1"/>
  <c r="D103" i="1"/>
  <c r="D199" i="1"/>
  <c r="D26" i="1"/>
  <c r="D88" i="1"/>
  <c r="D145" i="1"/>
  <c r="D168" i="1"/>
  <c r="D202" i="1"/>
  <c r="D224" i="1"/>
  <c r="D241" i="1"/>
  <c r="D253" i="1"/>
  <c r="D314" i="1"/>
  <c r="D352" i="1"/>
  <c r="D368" i="1"/>
  <c r="D386" i="1"/>
  <c r="D401" i="1"/>
  <c r="D419" i="1"/>
  <c r="D23" i="1"/>
  <c r="D165" i="1"/>
  <c r="D238" i="1"/>
  <c r="D250" i="1"/>
  <c r="D266" i="1"/>
  <c r="D348" i="1"/>
  <c r="D383" i="1"/>
  <c r="D416" i="1"/>
  <c r="D32" i="1"/>
  <c r="D57" i="1"/>
  <c r="D136" i="1"/>
  <c r="D148" i="1"/>
  <c r="D171" i="1"/>
  <c r="D205" i="1"/>
  <c r="D227" i="1"/>
  <c r="D220" i="1" s="1"/>
  <c r="D244" i="1"/>
  <c r="D259" i="1"/>
  <c r="D324" i="1"/>
  <c r="D357" i="1"/>
  <c r="D371" i="1"/>
  <c r="D389" i="1"/>
  <c r="D406" i="1"/>
  <c r="D422" i="1"/>
  <c r="D281" i="1"/>
  <c r="D363" i="1"/>
  <c r="D128" i="1"/>
  <c r="D301" i="1"/>
  <c r="D274" i="1"/>
  <c r="D306" i="1"/>
  <c r="D116" i="1"/>
  <c r="D91" i="1"/>
  <c r="D48" i="1"/>
  <c r="D14" i="1"/>
  <c r="D323" i="1" l="1"/>
  <c r="D262" i="1"/>
  <c r="D376" i="1"/>
  <c r="D13" i="1"/>
  <c r="D81" i="1"/>
  <c r="D234" i="1"/>
  <c r="D356" i="1"/>
  <c r="D400" i="1"/>
  <c r="D415" i="1"/>
  <c r="D347" i="1"/>
  <c r="D127" i="1"/>
  <c r="D195" i="1"/>
  <c r="D395" i="1"/>
  <c r="D410" i="1"/>
  <c r="D115" i="1"/>
  <c r="D362" i="1"/>
  <c r="D313" i="1"/>
  <c r="D41" i="1"/>
  <c r="D135" i="1"/>
  <c r="D159" i="1"/>
  <c r="D405" i="1"/>
  <c r="D258" i="1"/>
  <c r="D351" i="1"/>
  <c r="D426" i="1"/>
  <c r="D273" i="1"/>
  <c r="D300" i="1"/>
  <c r="D361" i="1" l="1"/>
  <c r="D312" i="1"/>
  <c r="D158" i="1"/>
  <c r="D257" i="1"/>
  <c r="D12" i="1"/>
  <c r="D11" i="1" l="1"/>
  <c r="C433" i="1" l="1"/>
  <c r="E433" i="1" s="1"/>
  <c r="C432" i="1" l="1"/>
  <c r="E432" i="1" s="1"/>
  <c r="C420" i="1"/>
  <c r="E420" i="1" s="1"/>
  <c r="C417" i="1"/>
  <c r="E417" i="1" s="1"/>
  <c r="C245" i="1"/>
  <c r="E245" i="1" s="1"/>
  <c r="C254" i="1"/>
  <c r="E254" i="1" s="1"/>
  <c r="C251" i="1"/>
  <c r="E251" i="1" s="1"/>
  <c r="C248" i="1"/>
  <c r="E248" i="1" s="1"/>
  <c r="C236" i="1"/>
  <c r="E236" i="1" s="1"/>
  <c r="E77" i="1"/>
  <c r="C242" i="1"/>
  <c r="E242" i="1" s="1"/>
  <c r="C250" i="1" l="1"/>
  <c r="E250" i="1" s="1"/>
  <c r="C244" i="1"/>
  <c r="E244" i="1" s="1"/>
  <c r="C416" i="1"/>
  <c r="E416" i="1" s="1"/>
  <c r="C241" i="1"/>
  <c r="E241" i="1" s="1"/>
  <c r="C247" i="1"/>
  <c r="E247" i="1" s="1"/>
  <c r="C235" i="1"/>
  <c r="E235" i="1" s="1"/>
  <c r="C253" i="1"/>
  <c r="E253" i="1" s="1"/>
  <c r="C419" i="1"/>
  <c r="E419" i="1" s="1"/>
  <c r="C239" i="1" l="1"/>
  <c r="E239" i="1" s="1"/>
  <c r="C238" i="1" l="1"/>
  <c r="C119" i="1"/>
  <c r="E119" i="1" s="1"/>
  <c r="C234" i="1" l="1"/>
  <c r="E234" i="1" s="1"/>
  <c r="E238" i="1"/>
  <c r="C384" i="1"/>
  <c r="E384" i="1" s="1"/>
  <c r="C383" i="1" l="1"/>
  <c r="E383" i="1" s="1"/>
  <c r="C309" i="1"/>
  <c r="E309" i="1" s="1"/>
  <c r="C304" i="1"/>
  <c r="E304" i="1" s="1"/>
  <c r="C149" i="1"/>
  <c r="E149" i="1" s="1"/>
  <c r="C92" i="1"/>
  <c r="E92" i="1" s="1"/>
  <c r="C46" i="1"/>
  <c r="E46" i="1" s="1"/>
  <c r="C18" i="1"/>
  <c r="E18" i="1" s="1"/>
  <c r="C45" i="1" l="1"/>
  <c r="E45" i="1" s="1"/>
  <c r="C148" i="1"/>
  <c r="E148" i="1" s="1"/>
  <c r="C17" i="1"/>
  <c r="E17" i="1" s="1"/>
  <c r="C91" i="1"/>
  <c r="E91" i="1" s="1"/>
  <c r="C431" i="1"/>
  <c r="E431" i="1" s="1"/>
  <c r="C349" i="1" l="1"/>
  <c r="E349" i="1" s="1"/>
  <c r="C200" i="1"/>
  <c r="E200" i="1" s="1"/>
  <c r="C199" i="1" l="1"/>
  <c r="E199" i="1" s="1"/>
  <c r="C348" i="1"/>
  <c r="E348" i="1" s="1"/>
  <c r="C397" i="1"/>
  <c r="E397" i="1" s="1"/>
  <c r="C393" i="1"/>
  <c r="E393" i="1" s="1"/>
  <c r="C387" i="1"/>
  <c r="E387" i="1" s="1"/>
  <c r="C372" i="1"/>
  <c r="E372" i="1" s="1"/>
  <c r="C369" i="1"/>
  <c r="E369" i="1" s="1"/>
  <c r="C366" i="1"/>
  <c r="E366" i="1" s="1"/>
  <c r="C364" i="1"/>
  <c r="E364" i="1" s="1"/>
  <c r="C371" i="1" l="1"/>
  <c r="E371" i="1" s="1"/>
  <c r="C347" i="1"/>
  <c r="E347" i="1" s="1"/>
  <c r="C392" i="1"/>
  <c r="E392" i="1" s="1"/>
  <c r="C363" i="1"/>
  <c r="E363" i="1" s="1"/>
  <c r="C386" i="1"/>
  <c r="E386" i="1" s="1"/>
  <c r="C368" i="1"/>
  <c r="E368" i="1" s="1"/>
  <c r="C396" i="1"/>
  <c r="E396" i="1" s="1"/>
  <c r="C362" i="1" l="1"/>
  <c r="E362" i="1" s="1"/>
  <c r="C395" i="1"/>
  <c r="E395" i="1" s="1"/>
  <c r="C212" i="1" l="1"/>
  <c r="E212" i="1" s="1"/>
  <c r="C282" i="1"/>
  <c r="E282" i="1" s="1"/>
  <c r="C284" i="1"/>
  <c r="E284" i="1" s="1"/>
  <c r="C277" i="1"/>
  <c r="E277" i="1" s="1"/>
  <c r="C275" i="1"/>
  <c r="E275" i="1" s="1"/>
  <c r="C342" i="1"/>
  <c r="E342" i="1" s="1"/>
  <c r="C423" i="1"/>
  <c r="E423" i="1" s="1"/>
  <c r="C353" i="1"/>
  <c r="E353" i="1" s="1"/>
  <c r="C325" i="1"/>
  <c r="E325" i="1" s="1"/>
  <c r="C315" i="1"/>
  <c r="E315" i="1" s="1"/>
  <c r="C222" i="1"/>
  <c r="E222" i="1" s="1"/>
  <c r="C206" i="1"/>
  <c r="E206" i="1" s="1"/>
  <c r="C172" i="1"/>
  <c r="E172" i="1" s="1"/>
  <c r="C143" i="1"/>
  <c r="E143" i="1" s="1"/>
  <c r="C76" i="1"/>
  <c r="E76" i="1" s="1"/>
  <c r="C228" i="1"/>
  <c r="E228" i="1" s="1"/>
  <c r="C137" i="1"/>
  <c r="E137" i="1" s="1"/>
  <c r="C101" i="1"/>
  <c r="E101" i="1" s="1"/>
  <c r="C58" i="1"/>
  <c r="E58" i="1" s="1"/>
  <c r="C24" i="1"/>
  <c r="E24" i="1" s="1"/>
  <c r="C146" i="1"/>
  <c r="E146" i="1" s="1"/>
  <c r="C15" i="1"/>
  <c r="E15" i="1" s="1"/>
  <c r="C27" i="1"/>
  <c r="E27" i="1" s="1"/>
  <c r="C33" i="1"/>
  <c r="E33" i="1" s="1"/>
  <c r="C43" i="1"/>
  <c r="E43" i="1" s="1"/>
  <c r="C49" i="1"/>
  <c r="E49" i="1" s="1"/>
  <c r="C61" i="1"/>
  <c r="E61" i="1" s="1"/>
  <c r="C89" i="1"/>
  <c r="E89" i="1" s="1"/>
  <c r="C104" i="1"/>
  <c r="E104" i="1" s="1"/>
  <c r="C117" i="1"/>
  <c r="E117" i="1" s="1"/>
  <c r="C122" i="1"/>
  <c r="E122" i="1" s="1"/>
  <c r="C129" i="1"/>
  <c r="E129" i="1" s="1"/>
  <c r="C133" i="1"/>
  <c r="E133" i="1" s="1"/>
  <c r="C140" i="1"/>
  <c r="E140" i="1" s="1"/>
  <c r="C152" i="1"/>
  <c r="E152" i="1" s="1"/>
  <c r="C166" i="1"/>
  <c r="E166" i="1" s="1"/>
  <c r="C169" i="1"/>
  <c r="E169" i="1" s="1"/>
  <c r="C175" i="1"/>
  <c r="E175" i="1" s="1"/>
  <c r="C203" i="1"/>
  <c r="E203" i="1" s="1"/>
  <c r="C225" i="1"/>
  <c r="E225" i="1" s="1"/>
  <c r="C260" i="1"/>
  <c r="E260" i="1" s="1"/>
  <c r="C264" i="1"/>
  <c r="E264" i="1" s="1"/>
  <c r="C267" i="1"/>
  <c r="E267" i="1" s="1"/>
  <c r="C302" i="1"/>
  <c r="E302" i="1" s="1"/>
  <c r="C307" i="1"/>
  <c r="E307" i="1" s="1"/>
  <c r="C378" i="1"/>
  <c r="E378" i="1" s="1"/>
  <c r="C390" i="1"/>
  <c r="E390" i="1" s="1"/>
  <c r="C402" i="1"/>
  <c r="E402" i="1" s="1"/>
  <c r="C407" i="1"/>
  <c r="E407" i="1" s="1"/>
  <c r="C412" i="1"/>
  <c r="E412" i="1" s="1"/>
  <c r="C428" i="1"/>
  <c r="E428" i="1" s="1"/>
  <c r="C358" i="1"/>
  <c r="E358" i="1" s="1"/>
  <c r="C281" i="1" l="1"/>
  <c r="E281" i="1" s="1"/>
  <c r="C274" i="1"/>
  <c r="E274" i="1" s="1"/>
  <c r="C301" i="1"/>
  <c r="E301" i="1" s="1"/>
  <c r="C168" i="1"/>
  <c r="E168" i="1" s="1"/>
  <c r="C42" i="1"/>
  <c r="E42" i="1" s="1"/>
  <c r="C306" i="1"/>
  <c r="E306" i="1" s="1"/>
  <c r="C116" i="1"/>
  <c r="C128" i="1"/>
  <c r="E128" i="1" s="1"/>
  <c r="C142" i="1"/>
  <c r="E142" i="1" s="1"/>
  <c r="C401" i="1"/>
  <c r="E401" i="1" s="1"/>
  <c r="C151" i="1"/>
  <c r="E151" i="1" s="1"/>
  <c r="C145" i="1"/>
  <c r="E145" i="1" s="1"/>
  <c r="C100" i="1"/>
  <c r="C314" i="1"/>
  <c r="C352" i="1"/>
  <c r="E352" i="1" s="1"/>
  <c r="C422" i="1"/>
  <c r="E422" i="1" s="1"/>
  <c r="C357" i="1"/>
  <c r="E357" i="1" s="1"/>
  <c r="C266" i="1"/>
  <c r="E266" i="1" s="1"/>
  <c r="C174" i="1"/>
  <c r="E174" i="1" s="1"/>
  <c r="C165" i="1"/>
  <c r="E165" i="1" s="1"/>
  <c r="C14" i="1"/>
  <c r="E14" i="1" s="1"/>
  <c r="C205" i="1"/>
  <c r="E205" i="1" s="1"/>
  <c r="C341" i="1"/>
  <c r="E341" i="1" s="1"/>
  <c r="C406" i="1"/>
  <c r="E406" i="1" s="1"/>
  <c r="C389" i="1"/>
  <c r="E389" i="1" s="1"/>
  <c r="C259" i="1"/>
  <c r="E259" i="1" s="1"/>
  <c r="C202" i="1"/>
  <c r="E202" i="1" s="1"/>
  <c r="C88" i="1"/>
  <c r="E88" i="1" s="1"/>
  <c r="C48" i="1"/>
  <c r="E48" i="1" s="1"/>
  <c r="C23" i="1"/>
  <c r="C136" i="1"/>
  <c r="E136" i="1" s="1"/>
  <c r="C75" i="1"/>
  <c r="E75" i="1" s="1"/>
  <c r="C171" i="1"/>
  <c r="E171" i="1" s="1"/>
  <c r="C324" i="1"/>
  <c r="E324" i="1" s="1"/>
  <c r="C211" i="1"/>
  <c r="E211" i="1" s="1"/>
  <c r="C103" i="1"/>
  <c r="E103" i="1" s="1"/>
  <c r="C32" i="1"/>
  <c r="E32" i="1" s="1"/>
  <c r="C139" i="1"/>
  <c r="E139" i="1" s="1"/>
  <c r="C221" i="1"/>
  <c r="E221" i="1" s="1"/>
  <c r="C57" i="1"/>
  <c r="E57" i="1" s="1"/>
  <c r="C377" i="1"/>
  <c r="E377" i="1" s="1"/>
  <c r="C427" i="1"/>
  <c r="C263" i="1"/>
  <c r="E263" i="1" s="1"/>
  <c r="C26" i="1"/>
  <c r="E26" i="1" s="1"/>
  <c r="C224" i="1"/>
  <c r="E224" i="1" s="1"/>
  <c r="C227" i="1"/>
  <c r="E227" i="1" s="1"/>
  <c r="C60" i="1"/>
  <c r="E60" i="1" s="1"/>
  <c r="C411" i="1"/>
  <c r="E411" i="1" s="1"/>
  <c r="E100" i="1" l="1"/>
  <c r="C81" i="1"/>
  <c r="E81" i="1" s="1"/>
  <c r="E23" i="1"/>
  <c r="C13" i="1"/>
  <c r="E13" i="1" s="1"/>
  <c r="C115" i="1"/>
  <c r="E115" i="1" s="1"/>
  <c r="E116" i="1"/>
  <c r="C313" i="1"/>
  <c r="E313" i="1" s="1"/>
  <c r="E314" i="1"/>
  <c r="C426" i="1"/>
  <c r="E426" i="1" s="1"/>
  <c r="E427" i="1"/>
  <c r="C220" i="1"/>
  <c r="E220" i="1" s="1"/>
  <c r="C195" i="1"/>
  <c r="E195" i="1" s="1"/>
  <c r="C159" i="1"/>
  <c r="E159" i="1" s="1"/>
  <c r="C41" i="1"/>
  <c r="E41" i="1" s="1"/>
  <c r="C323" i="1"/>
  <c r="E323" i="1" s="1"/>
  <c r="C273" i="1"/>
  <c r="E273" i="1" s="1"/>
  <c r="C135" i="1"/>
  <c r="E135" i="1" s="1"/>
  <c r="C300" i="1"/>
  <c r="E300" i="1" s="1"/>
  <c r="C262" i="1"/>
  <c r="E262" i="1" s="1"/>
  <c r="C376" i="1"/>
  <c r="E376" i="1" s="1"/>
  <c r="C415" i="1"/>
  <c r="E415" i="1" s="1"/>
  <c r="C258" i="1"/>
  <c r="E258" i="1" s="1"/>
  <c r="C351" i="1"/>
  <c r="E351" i="1" s="1"/>
  <c r="C400" i="1"/>
  <c r="E400" i="1" s="1"/>
  <c r="C356" i="1"/>
  <c r="E356" i="1" s="1"/>
  <c r="C405" i="1"/>
  <c r="E405" i="1" s="1"/>
  <c r="C410" i="1"/>
  <c r="E410" i="1" s="1"/>
  <c r="C127" i="1"/>
  <c r="E127" i="1" s="1"/>
  <c r="C312" i="1" l="1"/>
  <c r="E312" i="1" s="1"/>
  <c r="C361" i="1"/>
  <c r="E361" i="1" s="1"/>
  <c r="C257" i="1"/>
  <c r="E257" i="1" s="1"/>
  <c r="C12" i="1"/>
  <c r="E12" i="1" s="1"/>
  <c r="C158" i="1"/>
  <c r="E158" i="1" s="1"/>
  <c r="C11" i="1" l="1"/>
  <c r="E11" i="1" l="1"/>
</calcChain>
</file>

<file path=xl/sharedStrings.xml><?xml version="1.0" encoding="utf-8"?>
<sst xmlns="http://schemas.openxmlformats.org/spreadsheetml/2006/main" count="474" uniqueCount="190">
  <si>
    <t>№ п/п</t>
  </si>
  <si>
    <t xml:space="preserve">Наименование </t>
  </si>
  <si>
    <t>1</t>
  </si>
  <si>
    <t>4</t>
  </si>
  <si>
    <t>5</t>
  </si>
  <si>
    <t>6</t>
  </si>
  <si>
    <t>7</t>
  </si>
  <si>
    <t>10</t>
  </si>
  <si>
    <t>2</t>
  </si>
  <si>
    <t>12</t>
  </si>
  <si>
    <t>3</t>
  </si>
  <si>
    <t>9</t>
  </si>
  <si>
    <t>11</t>
  </si>
  <si>
    <t>Организация отдыха детей в каникулярное время</t>
  </si>
  <si>
    <t>1.1</t>
  </si>
  <si>
    <t>1.2</t>
  </si>
  <si>
    <t>1.3</t>
  </si>
  <si>
    <t>1.4</t>
  </si>
  <si>
    <t>1.5</t>
  </si>
  <si>
    <t>Софинансирование вопросов местного значения</t>
  </si>
  <si>
    <t>Выравнивание бюджетной обеспеченности поселений</t>
  </si>
  <si>
    <t>Проведение мероприятий профилактической направленности для несовершеннолетних</t>
  </si>
  <si>
    <t>Осуществление государственных полномочий по формированию торгового реестра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</si>
  <si>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</si>
  <si>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Проведение районной сельскохозяйственной ярмарки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</si>
  <si>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</si>
  <si>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</si>
  <si>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</si>
  <si>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</si>
  <si>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</si>
  <si>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</si>
  <si>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Мероприятия в области образования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</si>
  <si>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</si>
  <si>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</si>
  <si>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</si>
  <si>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</si>
  <si>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</si>
  <si>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Дотации</t>
  </si>
  <si>
    <t>Проведение мероприятий для  молодежи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</si>
  <si>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</si>
  <si>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</si>
  <si>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домов культуры</t>
  </si>
  <si>
    <t>Обеспечение деятельности библиотек</t>
  </si>
  <si>
    <t>Расходы на содержание органов местного самоуправления и обеспечение их функций</t>
  </si>
  <si>
    <t>Уплата налогов, сборов и иных платежей</t>
  </si>
  <si>
    <t>Резервные средства</t>
  </si>
  <si>
    <t>Расходы на выплаты персоналу казенных учреждений</t>
  </si>
  <si>
    <t>Иные выплаты населению</t>
  </si>
  <si>
    <t>Субвенции</t>
  </si>
  <si>
    <t xml:space="preserve">Расходы на осуществление полномочий по формированию и исполнению бюджетов муниципальных образований 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</si>
  <si>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</si>
  <si>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</t>
  </si>
  <si>
    <t>Обслуживание государственного (муниципального) долга</t>
  </si>
  <si>
    <t>I</t>
  </si>
  <si>
    <t>МУНИЦИПАЛЬНЫЕ ПРОГРАММЫ</t>
  </si>
  <si>
    <t>Резервный фонд администрации муниципального образования «Мезенский район»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</si>
  <si>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</si>
  <si>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</si>
  <si>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</si>
  <si>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</si>
  <si>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</si>
  <si>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</si>
  <si>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Организация библиотечной деятельности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</si>
  <si>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</si>
  <si>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</si>
  <si>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Поддержка и развитие детского юношеского творчества</t>
  </si>
  <si>
    <t>Обеспечение деятельности ДШИ № 15</t>
  </si>
  <si>
    <t>Проведение районных спортивных соревнований</t>
  </si>
  <si>
    <t>Участие в областных и всероссийских соревнованиях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</si>
  <si>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</si>
  <si>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</si>
  <si>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Реализация общеобразовательных программ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</si>
  <si>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</si>
  <si>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</si>
  <si>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</si>
  <si>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</si>
  <si>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</si>
  <si>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</si>
  <si>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</si>
  <si>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</si>
  <si>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</si>
  <si>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 xml:space="preserve">Обеспечение деятельности детского оздоровительно-образовательного центра "Стрела"  </t>
  </si>
  <si>
    <t>1.6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</si>
  <si>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</si>
  <si>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Подпрограмма «Развитие культурного, сельского, научного, природно-экологического, паломнического, событийного, индустриального туризма»</t>
  </si>
  <si>
    <t>Сохранение, изучение, развитие и использование  объектов культурного и природного наследия как объектов туристического показа</t>
  </si>
  <si>
    <t>Обеспечение деятельности туристского культурно-музейного центра «Кимжа»</t>
  </si>
  <si>
    <t>4.1</t>
  </si>
  <si>
    <t>4.2</t>
  </si>
  <si>
    <t>Иные межбюджетные трансферты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</si>
  <si>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</si>
  <si>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</si>
  <si>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Обустройство ледовых пешеходных переправ</t>
  </si>
  <si>
    <t>Премирование членов добровольной народной дружины за участие в обеспечении охраны</t>
  </si>
  <si>
    <t>Выплата единовременного пособия молодым специалистам</t>
  </si>
  <si>
    <t>Трудоустройство несовершеннолетних граждан в период каникулярного времени</t>
  </si>
  <si>
    <t>Информационная и консультационная поддержка субъектов малого и среднего предпринимательства</t>
  </si>
  <si>
    <t>Муниципальная программа "Развитие туризма МО  "Мезенский муниципальный район на 2019 – 2021 годы"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</si>
  <si>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</si>
  <si>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Муниципальная программы «Развитие строительства, капитальный и текущий ремонты объектов на территории муниципального образования «Мезенский район» на 2019 – 2021 годы»</t>
  </si>
  <si>
    <t>Подпрограмма «Жилищное строительство»</t>
  </si>
  <si>
    <t>Паспортизация и инвентаризация объектов жилищного фонда</t>
  </si>
  <si>
    <t>Подпрограмма «Социальное строительство»</t>
  </si>
  <si>
    <t>Формирование земельных участков для  социального строительства</t>
  </si>
  <si>
    <t>Подпрограмма «Инженерная инфраструктура»</t>
  </si>
  <si>
    <t>Подпрограмма "Капитальный, текущий ремонты и реконструкция"</t>
  </si>
  <si>
    <t>Капитальный, текущий ремонты зданий находящихся в муниципальной собственности</t>
  </si>
  <si>
    <t>8.1</t>
  </si>
  <si>
    <t>8.3</t>
  </si>
  <si>
    <t>8.2</t>
  </si>
  <si>
    <t>8.4</t>
  </si>
  <si>
    <t>Муниципальная программа «Профилактика правонарушений в Мезенском районе Архангельской области на 2019-2022 годы»</t>
  </si>
  <si>
    <t>Расходы на осуществление полномочий по осуществлению внутреннего муниципального финансового контроля муниципальных образований</t>
  </si>
  <si>
    <t>Организация транспортного обслуживания населения на пассажирских муниципальных маршрутах водного транспорта</t>
  </si>
  <si>
    <t>Создание условий для обеспечения поселений и жителей городских округов услугами торговли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</si>
  <si>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в границах поселений</t>
  </si>
  <si>
    <t xml:space="preserve">Создание условий для предоставления транспортных услуг населению и организация транспортного обслуживания населения автомобильным транспортом  между поселениями в границах муниципального района </t>
  </si>
  <si>
    <t>Муниципальная программа «Формирование современной комфортной городской среды в муниципальном образовании  «Мезенский муниципальный район» на 2018-2024 годы»</t>
  </si>
  <si>
    <t>Премии и гранты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</si>
  <si>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</si>
  <si>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Подпрограмма «Развитие туристского культурно-музейного центра «Кимжа»»</t>
  </si>
  <si>
    <t>Муниципальная программа «Управление муниципальными финансами и муниципальным долгом МО «Мезенский муниципальный район» на 2020-2022 годы»</t>
  </si>
  <si>
    <t>Подпрограмма «Организация и обеспечение бюджетного процесса в МО «Мезенский муниципальный район»»</t>
  </si>
  <si>
    <t>10.1</t>
  </si>
  <si>
    <t>Подпрограмма «Поддержание устойчивого исполнения бюджетов муниципальных образований поселений МО «Мезенский муниципальный район»»</t>
  </si>
  <si>
    <t>10.2</t>
  </si>
  <si>
    <t>Подпрограмма «Управление муниципальным долгом МО «Мезенский муниципальный район»»</t>
  </si>
  <si>
    <t>10.3</t>
  </si>
  <si>
    <t>Повышение уровня пожарной безопасности</t>
  </si>
  <si>
    <t>Муниципальная программа «Комплексное развитие сельских территорий Мезенского района Архангельской области на 2020 – 2025 годы»</t>
  </si>
  <si>
    <t>Мероприятия по рекультивациии земельных участок на территории Мезенского района</t>
  </si>
  <si>
    <t>Формирование границ земельных участков под объектами коммунальной инфраструктуры</t>
  </si>
  <si>
    <t>Модернизация, ремонты и информационное обслуживание</t>
  </si>
  <si>
    <t>Выравнивание бюджетной обеспеченности  из районного бюджета</t>
  </si>
  <si>
    <t xml:space="preserve">Текущий, капитальный ремонты в образовательных учреждениях и приобретение основных средств </t>
  </si>
  <si>
    <t>Обеспечение качественной питьевой водой населения</t>
  </si>
  <si>
    <t>Финансовая поддержка субъектов малого и среднего предпринимательства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</si>
  <si>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сельской местности, рабочих поселках (поселках городского типа)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</si>
  <si>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2021 – 2023 годы» </t>
  </si>
  <si>
    <t>Муниципальная программа «Развитие сферы культуры муниципального образования «Мезенский район»  Архангельской области на 2021 – 2023 годы»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</si>
  <si>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2021 – 2023 годы»</t>
  </si>
  <si>
    <t>Муниципальная программа «Развитие территориального общественного самоуправления МО «Мезенский район» на 2021-2023 годы»</t>
  </si>
  <si>
    <t>Осуществление переданых органам местного самоуправления муниципальных образований Архангнльской области государственных полномочий Архангельской области в сфере административных правонарушений</t>
  </si>
  <si>
    <t>Муниципальная программа «Профилактика безнадзорности и правонарушений несовершеннолетних на территории Мезенского муниципального района на 2021 – 2024 год»</t>
  </si>
  <si>
    <t>Муниципальная программа «Защита населения и территории Мезенского муниципального района от чрезвычайных ситуаций природного и техногенного характера, обеспечение пожарной безопасности и безопасности людей на водных объектах на 2020-2024 годы»</t>
  </si>
  <si>
    <t>Муниципальная программа «Развитие здравоохранения Мезенского муниципального района 2021 – 2025 годы»</t>
  </si>
  <si>
    <t>Муниципальная программа «Молодежь Мезени на 2021 – 2023 годы»</t>
  </si>
  <si>
    <t>Муниципальная программа «Обеспечение экологической безопасности на территории муниципального образования «Мезенский район» на 2019 – 2022 годы»</t>
  </si>
  <si>
    <t>Муниципальная программа «Развитие общественного пассажирского транспорта и организация транспортного обслуживания населения,  дорожной инфраструктуры муниципального образования  «Мезенский район»  на 2021-2025 годы»</t>
  </si>
  <si>
    <t>Обеспечение жителей поселений услугами торговли</t>
  </si>
  <si>
    <t>Муниципальная программа «Экономическое развитие и инвестиционная деятельность на территории муниципального образования «Мезенский муниципальный район» на 2021-2025 годы»</t>
  </si>
  <si>
    <t>Развитие системы обращения с отходами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</si>
  <si>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</si>
  <si>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 (для муниципальных общегосударственных организаций)</t>
  </si>
  <si>
    <t>Строительство, реконструкция, капитальный ремонт школ, интернатов, детских садов</t>
  </si>
  <si>
    <t>Проекты благоустройства Всероссийского конкурса "Малые города"</t>
  </si>
  <si>
    <t>Резервный фонд Правительства Архангельской области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</si>
  <si>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</si>
  <si>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Создание и модернизация учреждений культурно-досугового типа в сельской местности, включая строительство, реконструкцию и капитальный ремонт зданий</t>
  </si>
  <si>
    <t>Поддержка мер по обеспечению сбалансированности местных бюджетов</t>
  </si>
  <si>
    <t>Расходы на проведение мероприятий за счет благотворительной помощи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</si>
  <si>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</si>
  <si>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Реализация общеобразовательных программ (кроме персонифицированного финансирования)</t>
  </si>
  <si>
    <t>Обеспечение функционирования модели персонифицированного финансирования дополнительного образования детей</t>
  </si>
  <si>
    <t>Реализация общеобразовательных программ (в рамках персонифицированного финансирования)</t>
  </si>
  <si>
    <t>Создание дополнительных мест для детей в возрасте от 1.5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220 мнст в г.Мезень)</t>
  </si>
  <si>
    <t>Создание новых мест в общеобразовательных организациях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</si>
  <si>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N 597 "О мероприятиях по реализации государственной социальной политики"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</si>
  <si>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N 761 "О Национальной стратегии действий в интересах детей на 2012 - 2017 годы"</t>
  </si>
  <si>
    <t>Укрепление материально-технической базы муниципальных дошкольных образовательных организаций</t>
  </si>
  <si>
    <t>Укрепление материально-технической базы пищеблоков и столовых муниципальных общеобразовательных организации в Архангельской области в целях создания условий для организации горячего питания обучающихся. получающих начальное общее образование</t>
  </si>
  <si>
    <t>Строительство, реконструкция, капитальный ремонт учреждений здравоохранения</t>
  </si>
  <si>
    <t>Реализация мероприятий, связанных с подготовкой объектов теплоснабжения (котельных, тепловых сетей), находящихся в оперативном управлении муниципальных образовательных организаций Архангельской области, к новому отопительному периоду</t>
  </si>
  <si>
    <t>Мероприятия по реализации молодежной политики в муниципальных образованиях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</si>
  <si>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(гранта) из федерального бюджета</t>
  </si>
  <si>
    <t>Мероприятия по развитию физической культуры и спорта в муниципальных образованиях за счет дотации (гранта) из федерального бюджета (капитальный ремонт крытых спортивных объектов муниципальных образований)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</si>
  <si>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</si>
  <si>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</si>
  <si>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</si>
  <si>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Государственная поддержка отрасли культуры за счет средств резервного фонда Правительства Российской Федерации</t>
  </si>
  <si>
    <t>Оснащение медицинских кабинетов муниципальных образовательных организаций Архангельской области</t>
  </si>
  <si>
    <t>Отчет об исполнении бюджета муниципального района на реализацию муниципальных программ Мезенского муниципального района и непрограммных направлений деятельности за 2021 год</t>
  </si>
  <si>
    <t>Процент исполнения</t>
  </si>
  <si>
    <t>Закупка товаров, работ и услуг для обеспечения государственных (муниципальных) нужд</t>
  </si>
  <si>
    <t>эффективность реализации программы</t>
  </si>
  <si>
    <t>низкая эффективность реализации программы</t>
  </si>
  <si>
    <t>нормальная эффективность реализации программы</t>
  </si>
  <si>
    <t>высокая эффективность реализации программы</t>
  </si>
  <si>
    <t>Исполнено, рублей</t>
  </si>
  <si>
    <t>Утверждено,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</si>
</sst>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3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49" fontId="4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justify" wrapText="1"/>
    </xf>
    <xf numFmtId="0" fontId="11" fillId="0" borderId="3" xfId="0" applyFont="1" applyFill="1" applyBorder="1" applyAlignment="1">
      <alignment horizontal="left" vertical="justify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" xfId="0" applyFont="1" applyBorder="1"/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12" fillId="0" borderId="16" xfId="0" applyFont="1" applyFill="1" applyBorder="1" applyAlignment="1">
      <alignment horizontal="left" vertical="center" wrapText="1"/>
    </xf>
    <xf numFmtId="4" fontId="8" fillId="0" borderId="0" xfId="0" applyNumberFormat="1" applyFont="1" applyFill="1"/>
    <xf numFmtId="49" fontId="7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17" fillId="0" borderId="15" xfId="0" applyNumberFormat="1" applyFont="1" applyFill="1" applyBorder="1" applyAlignment="1">
      <alignment horizontal="right" vertical="center"/>
    </xf>
    <xf numFmtId="4" fontId="18" fillId="0" borderId="19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9" fillId="0" borderId="7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22" fillId="0" borderId="8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/>
    </xf>
    <xf numFmtId="0" fontId="7" fillId="0" borderId="3" xfId="0" applyFont="1" applyFill="1" applyBorder="1" applyAlignment="1">
      <alignment vertical="justify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0" fillId="0" borderId="22" xfId="0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justify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" xfId="0" applyFont="1" applyFill="1" applyBorder="1" applyAlignment="1">
      <alignment horizontal="left" vertical="justify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2" fillId="0" borderId="10" xfId="0" applyFont="1" applyBorder="1"/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Border="1"/>
    <xf numFmtId="0" fontId="14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4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" fontId="0" fillId="0" borderId="15" xfId="0" applyNumberForma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right" vertical="center"/>
    </xf>
    <xf numFmtId="0" fontId="2" fillId="0" borderId="15" xfId="0" applyFont="1" applyFill="1" applyBorder="1"/>
    <xf numFmtId="0" fontId="2" fillId="0" borderId="15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49" fontId="16" fillId="0" borderId="24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/>
    <xf numFmtId="0" fontId="19" fillId="0" borderId="30" xfId="0" applyFont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/>
    <xf numFmtId="0" fontId="2" fillId="0" borderId="28" xfId="0" applyFont="1" applyFill="1" applyBorder="1"/>
    <xf numFmtId="0" fontId="23" fillId="0" borderId="4" xfId="0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16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2" fillId="0" borderId="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8"/>
  <sheetViews>
    <sheetView tabSelected="1" zoomScaleNormal="100" workbookViewId="0">
      <selection activeCell="A7" sqref="A7:G7"/>
    </sheetView>
  </sheetViews>
  <sheetFormatPr defaultColWidth="9.140625" defaultRowHeight="12.75" x14ac:dyDescent="0.2"/>
  <cols>
    <col min="1" max="1" width="3.7109375" style="1" customWidth="1"/>
    <col min="2" max="2" width="75.85546875" style="6" customWidth="1"/>
    <col min="3" max="3" width="19.28515625" style="37" customWidth="1"/>
    <col min="4" max="4" width="20.42578125" style="2" customWidth="1"/>
    <col min="5" max="5" width="12.28515625" style="2" customWidth="1"/>
    <col min="6" max="16384" width="9.140625" style="2"/>
  </cols>
  <sheetData>
    <row r="1" spans="1:7" x14ac:dyDescent="0.2">
      <c r="C1" s="94"/>
      <c r="D1" s="230"/>
      <c r="E1" s="231"/>
    </row>
    <row r="2" spans="1:7" x14ac:dyDescent="0.2">
      <c r="C2" s="95"/>
      <c r="D2" s="156"/>
      <c r="E2" s="156"/>
    </row>
    <row r="3" spans="1:7" x14ac:dyDescent="0.2">
      <c r="C3" s="95"/>
      <c r="D3" s="156"/>
      <c r="E3" s="157"/>
    </row>
    <row r="4" spans="1:7" x14ac:dyDescent="0.2">
      <c r="C4" s="94"/>
      <c r="D4" s="231"/>
      <c r="E4" s="231"/>
    </row>
    <row r="5" spans="1:7" x14ac:dyDescent="0.2">
      <c r="C5" s="53"/>
    </row>
    <row r="6" spans="1:7" x14ac:dyDescent="0.2">
      <c r="C6" s="53"/>
    </row>
    <row r="7" spans="1:7" ht="34.5" customHeight="1" x14ac:dyDescent="0.2">
      <c r="A7" s="221" t="s">
        <v>181</v>
      </c>
      <c r="B7" s="221"/>
      <c r="C7" s="221"/>
      <c r="D7" s="222"/>
      <c r="E7" s="222"/>
      <c r="F7" s="223"/>
      <c r="G7" s="223"/>
    </row>
    <row r="8" spans="1:7" x14ac:dyDescent="0.2">
      <c r="B8" s="161"/>
      <c r="C8" s="2"/>
      <c r="E8" s="35"/>
    </row>
    <row r="9" spans="1:7" ht="25.5" x14ac:dyDescent="0.2">
      <c r="A9" s="7" t="s">
        <v>0</v>
      </c>
      <c r="B9" s="12" t="s">
        <v>1</v>
      </c>
      <c r="C9" s="30" t="s">
        <v>189</v>
      </c>
      <c r="D9" s="114" t="s">
        <v>188</v>
      </c>
      <c r="E9" s="158" t="s">
        <v>182</v>
      </c>
      <c r="F9" s="224" t="s">
        <v>184</v>
      </c>
      <c r="G9" s="227"/>
    </row>
    <row r="10" spans="1:7" s="3" customFormat="1" x14ac:dyDescent="0.2">
      <c r="A10" s="8" t="s">
        <v>2</v>
      </c>
      <c r="B10" s="201">
        <v>2</v>
      </c>
      <c r="C10" s="202">
        <v>3</v>
      </c>
      <c r="D10" s="203">
        <v>4</v>
      </c>
      <c r="E10" s="203">
        <v>5</v>
      </c>
      <c r="F10" s="228">
        <v>6</v>
      </c>
      <c r="G10" s="229"/>
    </row>
    <row r="11" spans="1:7" s="3" customFormat="1" ht="18" x14ac:dyDescent="0.2">
      <c r="A11" s="32" t="s">
        <v>53</v>
      </c>
      <c r="B11" s="33" t="s">
        <v>54</v>
      </c>
      <c r="C11" s="49">
        <f>C12+C158+C234+C257+C273+C292+C300+C312+C356+C361+C400+C405+C410+C415+C426+C431+C442</f>
        <v>919901097.59000003</v>
      </c>
      <c r="D11" s="49">
        <f>D12+D158+D234+D257+D273+D292+D300+D312+D356+D361+D400+D405+D410+D415+D426+D431+D442</f>
        <v>850457594.64999998</v>
      </c>
      <c r="E11" s="204">
        <f>D11/C11*100</f>
        <v>92.45098161944459</v>
      </c>
      <c r="F11" s="173"/>
      <c r="G11" s="173"/>
    </row>
    <row r="12" spans="1:7" ht="51" customHeight="1" x14ac:dyDescent="0.2">
      <c r="A12" s="9" t="s">
        <v>2</v>
      </c>
      <c r="B12" s="19" t="s">
        <v>138</v>
      </c>
      <c r="C12" s="45">
        <f>C13+C41+C81+C115+C127+C135</f>
        <v>350145816.63000005</v>
      </c>
      <c r="D12" s="45">
        <f>D13+D41+D81+D115+D127+D135</f>
        <v>347249363.86999995</v>
      </c>
      <c r="E12" s="205">
        <f>D12/C12*100</f>
        <v>99.172786701301419</v>
      </c>
      <c r="F12" s="224" t="s">
        <v>187</v>
      </c>
      <c r="G12" s="225"/>
    </row>
    <row r="13" spans="1:7" ht="25.5" x14ac:dyDescent="0.2">
      <c r="A13" s="10" t="s">
        <v>14</v>
      </c>
      <c r="B13" s="13" t="s">
        <v>69</v>
      </c>
      <c r="C13" s="50">
        <f>C14+C23+C26+C32+C17+C29+C38+C35+C20</f>
        <v>75663182.530000001</v>
      </c>
      <c r="D13" s="50">
        <f>D14+D23+D26+D32+D17+D29+D38+D35+D20</f>
        <v>75254442.329999998</v>
      </c>
      <c r="E13" s="209">
        <f>D13/C13*100</f>
        <v>99.459789839215475</v>
      </c>
      <c r="F13" s="165"/>
      <c r="G13" s="165"/>
    </row>
    <row r="14" spans="1:7" ht="25.5" x14ac:dyDescent="0.2">
      <c r="A14" s="239"/>
      <c r="B14" s="14" t="s">
        <v>70</v>
      </c>
      <c r="C14" s="43">
        <f>C15</f>
        <v>28939461.379999999</v>
      </c>
      <c r="D14" s="43">
        <f>D15</f>
        <v>28939461.379999999</v>
      </c>
      <c r="E14" s="207">
        <f>D14/C14*100</f>
        <v>100</v>
      </c>
      <c r="F14" s="165"/>
      <c r="G14" s="165"/>
    </row>
    <row r="15" spans="1:7" ht="25.5" x14ac:dyDescent="0.2">
      <c r="A15" s="239"/>
      <c r="B15" s="15" t="s">
        <v>29</v>
      </c>
      <c r="C15" s="43">
        <f>C16</f>
        <v>28939461.379999999</v>
      </c>
      <c r="D15" s="43">
        <f>D16</f>
        <v>28939461.379999999</v>
      </c>
      <c r="E15" s="207">
        <f t="shared" ref="E15:E81" si="0">D15/C15*100</f>
        <v>100</v>
      </c>
      <c r="F15" s="165"/>
      <c r="G15" s="165"/>
    </row>
    <row r="16" spans="1:7" x14ac:dyDescent="0.2">
      <c r="A16" s="239"/>
      <c r="B16" s="14" t="s">
        <v>30</v>
      </c>
      <c r="C16" s="47">
        <f>28079627+859834.38</f>
        <v>28939461.379999999</v>
      </c>
      <c r="D16" s="47">
        <f>28079627+859834.38</f>
        <v>28939461.379999999</v>
      </c>
      <c r="E16" s="207">
        <f t="shared" si="0"/>
        <v>100</v>
      </c>
      <c r="F16" s="165"/>
      <c r="G16" s="165"/>
    </row>
    <row r="17" spans="1:7" ht="25.5" x14ac:dyDescent="0.2">
      <c r="A17" s="239"/>
      <c r="B17" s="40" t="s">
        <v>134</v>
      </c>
      <c r="C17" s="47">
        <f>C18</f>
        <v>140510</v>
      </c>
      <c r="D17" s="47">
        <f>D18</f>
        <v>140510</v>
      </c>
      <c r="E17" s="207">
        <f t="shared" si="0"/>
        <v>100</v>
      </c>
      <c r="F17" s="165"/>
      <c r="G17" s="165"/>
    </row>
    <row r="18" spans="1:7" ht="25.5" x14ac:dyDescent="0.2">
      <c r="A18" s="239"/>
      <c r="B18" s="15" t="s">
        <v>29</v>
      </c>
      <c r="C18" s="47">
        <f>C19</f>
        <v>140510</v>
      </c>
      <c r="D18" s="47">
        <f>D19</f>
        <v>140510</v>
      </c>
      <c r="E18" s="207">
        <f t="shared" si="0"/>
        <v>100</v>
      </c>
      <c r="F18" s="165"/>
      <c r="G18" s="165"/>
    </row>
    <row r="19" spans="1:7" x14ac:dyDescent="0.2">
      <c r="A19" s="239"/>
      <c r="B19" s="14" t="s">
        <v>30</v>
      </c>
      <c r="C19" s="47">
        <v>140510</v>
      </c>
      <c r="D19" s="47">
        <v>140510</v>
      </c>
      <c r="E19" s="207">
        <f t="shared" si="0"/>
        <v>100</v>
      </c>
      <c r="F19" s="165"/>
      <c r="G19" s="165"/>
    </row>
    <row r="20" spans="1:7" x14ac:dyDescent="0.2">
      <c r="A20" s="239"/>
      <c r="B20" s="40" t="s">
        <v>156</v>
      </c>
      <c r="C20" s="47">
        <f>C21</f>
        <v>196000</v>
      </c>
      <c r="D20" s="47">
        <f>D21</f>
        <v>0</v>
      </c>
      <c r="E20" s="207">
        <f t="shared" si="0"/>
        <v>0</v>
      </c>
      <c r="F20" s="165"/>
      <c r="G20" s="165"/>
    </row>
    <row r="21" spans="1:7" ht="25.5" x14ac:dyDescent="0.2">
      <c r="A21" s="239"/>
      <c r="B21" s="15" t="s">
        <v>29</v>
      </c>
      <c r="C21" s="47">
        <f>C22</f>
        <v>196000</v>
      </c>
      <c r="D21" s="47">
        <f>D22</f>
        <v>0</v>
      </c>
      <c r="E21" s="207">
        <f t="shared" si="0"/>
        <v>0</v>
      </c>
      <c r="F21" s="165"/>
      <c r="G21" s="165"/>
    </row>
    <row r="22" spans="1:7" x14ac:dyDescent="0.2">
      <c r="A22" s="239"/>
      <c r="B22" s="14" t="s">
        <v>30</v>
      </c>
      <c r="C22" s="47">
        <v>196000</v>
      </c>
      <c r="D22" s="47"/>
      <c r="E22" s="207">
        <f t="shared" si="0"/>
        <v>0</v>
      </c>
      <c r="F22" s="165"/>
      <c r="G22" s="165"/>
    </row>
    <row r="23" spans="1:7" ht="51" x14ac:dyDescent="0.2">
      <c r="A23" s="239"/>
      <c r="B23" s="40" t="s">
        <v>137</v>
      </c>
      <c r="C23" s="43">
        <f>C24</f>
        <v>2023577.64</v>
      </c>
      <c r="D23" s="43">
        <f>D24</f>
        <v>2023577.64</v>
      </c>
      <c r="E23" s="207">
        <f t="shared" si="0"/>
        <v>100</v>
      </c>
      <c r="F23" s="165"/>
      <c r="G23" s="165"/>
    </row>
    <row r="24" spans="1:7" ht="25.5" x14ac:dyDescent="0.2">
      <c r="A24" s="239"/>
      <c r="B24" s="15" t="s">
        <v>29</v>
      </c>
      <c r="C24" s="43">
        <f>C25</f>
        <v>2023577.64</v>
      </c>
      <c r="D24" s="43">
        <f>D25</f>
        <v>2023577.64</v>
      </c>
      <c r="E24" s="207">
        <f t="shared" si="0"/>
        <v>100</v>
      </c>
      <c r="F24" s="165"/>
      <c r="G24" s="165"/>
    </row>
    <row r="25" spans="1:7" x14ac:dyDescent="0.2">
      <c r="A25" s="239"/>
      <c r="B25" s="14" t="s">
        <v>30</v>
      </c>
      <c r="C25" s="47">
        <v>2023577.64</v>
      </c>
      <c r="D25" s="47">
        <v>2023577.64</v>
      </c>
      <c r="E25" s="207">
        <f t="shared" si="0"/>
        <v>100</v>
      </c>
      <c r="F25" s="165"/>
      <c r="G25" s="165"/>
    </row>
    <row r="26" spans="1:7" x14ac:dyDescent="0.2">
      <c r="A26" s="239"/>
      <c r="B26" s="14" t="s">
        <v>71</v>
      </c>
      <c r="C26" s="43">
        <f>C27</f>
        <v>8959640</v>
      </c>
      <c r="D26" s="43">
        <f>D27</f>
        <v>8959640</v>
      </c>
      <c r="E26" s="207">
        <f t="shared" si="0"/>
        <v>100</v>
      </c>
      <c r="F26" s="165"/>
      <c r="G26" s="165"/>
    </row>
    <row r="27" spans="1:7" ht="25.5" x14ac:dyDescent="0.2">
      <c r="A27" s="239"/>
      <c r="B27" s="15" t="s">
        <v>29</v>
      </c>
      <c r="C27" s="43">
        <f>C28</f>
        <v>8959640</v>
      </c>
      <c r="D27" s="43">
        <f>D28</f>
        <v>8959640</v>
      </c>
      <c r="E27" s="207">
        <f t="shared" si="0"/>
        <v>100</v>
      </c>
      <c r="F27" s="165"/>
      <c r="G27" s="165"/>
    </row>
    <row r="28" spans="1:7" x14ac:dyDescent="0.2">
      <c r="A28" s="239"/>
      <c r="B28" s="14" t="s">
        <v>30</v>
      </c>
      <c r="C28" s="47">
        <v>8959640</v>
      </c>
      <c r="D28" s="47">
        <v>8959640</v>
      </c>
      <c r="E28" s="207">
        <f t="shared" si="0"/>
        <v>100</v>
      </c>
      <c r="F28" s="165"/>
      <c r="G28" s="165"/>
    </row>
    <row r="29" spans="1:7" ht="25.5" x14ac:dyDescent="0.2">
      <c r="A29" s="240"/>
      <c r="B29" s="15" t="s">
        <v>162</v>
      </c>
      <c r="C29" s="47">
        <f>C30</f>
        <v>32721214.25</v>
      </c>
      <c r="D29" s="47">
        <f>D30</f>
        <v>32721214.25</v>
      </c>
      <c r="E29" s="207">
        <f t="shared" si="0"/>
        <v>100</v>
      </c>
      <c r="F29" s="165"/>
      <c r="G29" s="165"/>
    </row>
    <row r="30" spans="1:7" ht="25.5" x14ac:dyDescent="0.2">
      <c r="A30" s="240"/>
      <c r="B30" s="15" t="s">
        <v>29</v>
      </c>
      <c r="C30" s="47">
        <f>C31</f>
        <v>32721214.25</v>
      </c>
      <c r="D30" s="47">
        <f>D31</f>
        <v>32721214.25</v>
      </c>
      <c r="E30" s="207">
        <f t="shared" si="0"/>
        <v>100</v>
      </c>
      <c r="F30" s="165"/>
      <c r="G30" s="165"/>
    </row>
    <row r="31" spans="1:7" x14ac:dyDescent="0.2">
      <c r="A31" s="240"/>
      <c r="B31" s="112" t="s">
        <v>30</v>
      </c>
      <c r="C31" s="47">
        <v>32721214.25</v>
      </c>
      <c r="D31" s="47">
        <v>32721214.25</v>
      </c>
      <c r="E31" s="207">
        <f t="shared" si="0"/>
        <v>100</v>
      </c>
      <c r="F31" s="165"/>
      <c r="G31" s="165"/>
    </row>
    <row r="32" spans="1:7" ht="38.25" x14ac:dyDescent="0.2">
      <c r="A32" s="240"/>
      <c r="B32" s="14" t="s">
        <v>72</v>
      </c>
      <c r="C32" s="43">
        <f>C33</f>
        <v>2343050</v>
      </c>
      <c r="D32" s="43">
        <f>D33</f>
        <v>2130309.7999999998</v>
      </c>
      <c r="E32" s="207">
        <f t="shared" si="0"/>
        <v>90.920373018074713</v>
      </c>
      <c r="F32" s="165"/>
      <c r="G32" s="165"/>
    </row>
    <row r="33" spans="1:7" ht="25.5" x14ac:dyDescent="0.2">
      <c r="A33" s="239"/>
      <c r="B33" s="15" t="s">
        <v>29</v>
      </c>
      <c r="C33" s="43">
        <f>C34</f>
        <v>2343050</v>
      </c>
      <c r="D33" s="43">
        <f>D34</f>
        <v>2130309.7999999998</v>
      </c>
      <c r="E33" s="207">
        <f t="shared" si="0"/>
        <v>90.920373018074713</v>
      </c>
      <c r="F33" s="165"/>
      <c r="G33" s="165"/>
    </row>
    <row r="34" spans="1:7" x14ac:dyDescent="0.2">
      <c r="A34" s="239"/>
      <c r="B34" s="14" t="s">
        <v>30</v>
      </c>
      <c r="C34" s="47">
        <v>2343050</v>
      </c>
      <c r="D34" s="47">
        <v>2130309.7999999998</v>
      </c>
      <c r="E34" s="207">
        <f t="shared" si="0"/>
        <v>90.920373018074713</v>
      </c>
      <c r="F34" s="165"/>
      <c r="G34" s="165"/>
    </row>
    <row r="35" spans="1:7" ht="51" x14ac:dyDescent="0.2">
      <c r="A35" s="140"/>
      <c r="B35" s="40" t="s">
        <v>172</v>
      </c>
      <c r="C35" s="47">
        <f>C36</f>
        <v>150000</v>
      </c>
      <c r="D35" s="47">
        <f>D36</f>
        <v>150000</v>
      </c>
      <c r="E35" s="207">
        <f t="shared" si="0"/>
        <v>100</v>
      </c>
      <c r="F35" s="165"/>
      <c r="G35" s="165"/>
    </row>
    <row r="36" spans="1:7" ht="25.5" x14ac:dyDescent="0.2">
      <c r="A36" s="140"/>
      <c r="B36" s="15" t="s">
        <v>29</v>
      </c>
      <c r="C36" s="47">
        <f>C37</f>
        <v>150000</v>
      </c>
      <c r="D36" s="47">
        <f>D37</f>
        <v>150000</v>
      </c>
      <c r="E36" s="207">
        <f t="shared" si="0"/>
        <v>100</v>
      </c>
      <c r="F36" s="165"/>
      <c r="G36" s="165"/>
    </row>
    <row r="37" spans="1:7" x14ac:dyDescent="0.2">
      <c r="A37" s="140"/>
      <c r="B37" s="14" t="s">
        <v>30</v>
      </c>
      <c r="C37" s="47">
        <v>150000</v>
      </c>
      <c r="D37" s="47">
        <v>150000</v>
      </c>
      <c r="E37" s="207">
        <f t="shared" si="0"/>
        <v>100</v>
      </c>
      <c r="F37" s="165"/>
      <c r="G37" s="165"/>
    </row>
    <row r="38" spans="1:7" ht="25.5" x14ac:dyDescent="0.2">
      <c r="A38" s="134"/>
      <c r="B38" s="40" t="s">
        <v>169</v>
      </c>
      <c r="C38" s="47">
        <f>C39</f>
        <v>189729.26</v>
      </c>
      <c r="D38" s="47">
        <f>D39</f>
        <v>189729.26</v>
      </c>
      <c r="E38" s="207">
        <f t="shared" si="0"/>
        <v>100</v>
      </c>
      <c r="F38" s="165"/>
      <c r="G38" s="165"/>
    </row>
    <row r="39" spans="1:7" ht="25.5" x14ac:dyDescent="0.2">
      <c r="A39" s="134"/>
      <c r="B39" s="15" t="s">
        <v>29</v>
      </c>
      <c r="C39" s="47">
        <f>C40</f>
        <v>189729.26</v>
      </c>
      <c r="D39" s="47">
        <f>D40</f>
        <v>189729.26</v>
      </c>
      <c r="E39" s="207">
        <f t="shared" si="0"/>
        <v>100</v>
      </c>
      <c r="F39" s="165"/>
      <c r="G39" s="165"/>
    </row>
    <row r="40" spans="1:7" x14ac:dyDescent="0.2">
      <c r="A40" s="134"/>
      <c r="B40" s="112" t="s">
        <v>30</v>
      </c>
      <c r="C40" s="47">
        <v>189729.26</v>
      </c>
      <c r="D40" s="47">
        <v>189729.26</v>
      </c>
      <c r="E40" s="207">
        <f t="shared" si="0"/>
        <v>100</v>
      </c>
      <c r="F40" s="165"/>
      <c r="G40" s="165"/>
    </row>
    <row r="41" spans="1:7" x14ac:dyDescent="0.2">
      <c r="A41" s="10" t="s">
        <v>15</v>
      </c>
      <c r="B41" s="16" t="s">
        <v>74</v>
      </c>
      <c r="C41" s="50">
        <f>C42+C45+C48+C57+C60+C75+C54+C78+C51+C63+C72+C66+C69</f>
        <v>252976608.69</v>
      </c>
      <c r="D41" s="50">
        <f>D42+D45+D48+D57+D60+D75+D54+D78+D51+D63+D72+D66+D69</f>
        <v>250985239.94</v>
      </c>
      <c r="E41" s="209">
        <f t="shared" si="0"/>
        <v>99.212824948396616</v>
      </c>
      <c r="F41" s="165"/>
      <c r="G41" s="165"/>
    </row>
    <row r="42" spans="1:7" ht="25.5" x14ac:dyDescent="0.2">
      <c r="A42" s="241"/>
      <c r="B42" s="14" t="s">
        <v>73</v>
      </c>
      <c r="C42" s="43">
        <f>C43</f>
        <v>88451163.769999996</v>
      </c>
      <c r="D42" s="43">
        <f>D43</f>
        <v>88451163.769999996</v>
      </c>
      <c r="E42" s="207">
        <f t="shared" si="0"/>
        <v>100</v>
      </c>
      <c r="F42" s="165"/>
      <c r="G42" s="165"/>
    </row>
    <row r="43" spans="1:7" ht="25.5" x14ac:dyDescent="0.2">
      <c r="A43" s="235"/>
      <c r="B43" s="15" t="s">
        <v>29</v>
      </c>
      <c r="C43" s="43">
        <f>C44</f>
        <v>88451163.769999996</v>
      </c>
      <c r="D43" s="43">
        <f>D44</f>
        <v>88451163.769999996</v>
      </c>
      <c r="E43" s="207">
        <f t="shared" si="0"/>
        <v>100</v>
      </c>
      <c r="F43" s="165"/>
      <c r="G43" s="165"/>
    </row>
    <row r="44" spans="1:7" x14ac:dyDescent="0.2">
      <c r="A44" s="235"/>
      <c r="B44" s="14" t="s">
        <v>30</v>
      </c>
      <c r="C44" s="47">
        <f>86183505.08+2267658.69</f>
        <v>88451163.769999996</v>
      </c>
      <c r="D44" s="47">
        <f>86183505.08+2267658.69</f>
        <v>88451163.769999996</v>
      </c>
      <c r="E44" s="207">
        <f t="shared" si="0"/>
        <v>100</v>
      </c>
      <c r="F44" s="165"/>
      <c r="G44" s="165"/>
    </row>
    <row r="45" spans="1:7" ht="25.5" x14ac:dyDescent="0.2">
      <c r="A45" s="235"/>
      <c r="B45" s="40" t="s">
        <v>134</v>
      </c>
      <c r="C45" s="47">
        <f>C46</f>
        <v>848318.15</v>
      </c>
      <c r="D45" s="47">
        <f>D46</f>
        <v>848318.15</v>
      </c>
      <c r="E45" s="207">
        <f t="shared" si="0"/>
        <v>100</v>
      </c>
      <c r="F45" s="165"/>
      <c r="G45" s="165"/>
    </row>
    <row r="46" spans="1:7" ht="25.5" x14ac:dyDescent="0.2">
      <c r="A46" s="235"/>
      <c r="B46" s="15" t="s">
        <v>29</v>
      </c>
      <c r="C46" s="47">
        <f>C47</f>
        <v>848318.15</v>
      </c>
      <c r="D46" s="47">
        <f>D47</f>
        <v>848318.15</v>
      </c>
      <c r="E46" s="207">
        <f t="shared" si="0"/>
        <v>100</v>
      </c>
      <c r="F46" s="165"/>
      <c r="G46" s="165"/>
    </row>
    <row r="47" spans="1:7" x14ac:dyDescent="0.2">
      <c r="A47" s="235"/>
      <c r="B47" s="14" t="s">
        <v>30</v>
      </c>
      <c r="C47" s="47">
        <v>848318.15</v>
      </c>
      <c r="D47" s="47">
        <v>848318.15</v>
      </c>
      <c r="E47" s="207">
        <f t="shared" si="0"/>
        <v>100</v>
      </c>
      <c r="F47" s="165"/>
      <c r="G47" s="165"/>
    </row>
    <row r="48" spans="1:7" ht="38.25" x14ac:dyDescent="0.2">
      <c r="A48" s="235"/>
      <c r="B48" s="14" t="s">
        <v>75</v>
      </c>
      <c r="C48" s="43">
        <f>C49</f>
        <v>42088</v>
      </c>
      <c r="D48" s="43">
        <f>D49</f>
        <v>39790.949999999997</v>
      </c>
      <c r="E48" s="207">
        <f t="shared" si="0"/>
        <v>94.542268580117835</v>
      </c>
      <c r="F48" s="165"/>
      <c r="G48" s="165"/>
    </row>
    <row r="49" spans="1:7" ht="25.5" x14ac:dyDescent="0.2">
      <c r="A49" s="235"/>
      <c r="B49" s="15" t="s">
        <v>29</v>
      </c>
      <c r="C49" s="43">
        <f>C50</f>
        <v>42088</v>
      </c>
      <c r="D49" s="43">
        <f>D50</f>
        <v>39790.949999999997</v>
      </c>
      <c r="E49" s="207">
        <f t="shared" si="0"/>
        <v>94.542268580117835</v>
      </c>
      <c r="F49" s="165"/>
      <c r="G49" s="165"/>
    </row>
    <row r="50" spans="1:7" x14ac:dyDescent="0.2">
      <c r="A50" s="235"/>
      <c r="B50" s="14" t="s">
        <v>30</v>
      </c>
      <c r="C50" s="47">
        <v>42088</v>
      </c>
      <c r="D50" s="47">
        <v>39790.949999999997</v>
      </c>
      <c r="E50" s="207">
        <f t="shared" si="0"/>
        <v>94.542268580117835</v>
      </c>
      <c r="F50" s="165"/>
      <c r="G50" s="165"/>
    </row>
    <row r="51" spans="1:7" x14ac:dyDescent="0.2">
      <c r="A51" s="242"/>
      <c r="B51" s="112" t="s">
        <v>160</v>
      </c>
      <c r="C51" s="47">
        <f>C52</f>
        <v>630000</v>
      </c>
      <c r="D51" s="47">
        <f>D52</f>
        <v>630000</v>
      </c>
      <c r="E51" s="207">
        <f t="shared" si="0"/>
        <v>100</v>
      </c>
      <c r="F51" s="165"/>
      <c r="G51" s="165"/>
    </row>
    <row r="52" spans="1:7" ht="25.5" x14ac:dyDescent="0.2">
      <c r="A52" s="242"/>
      <c r="B52" s="15" t="s">
        <v>29</v>
      </c>
      <c r="C52" s="47">
        <f>C53</f>
        <v>630000</v>
      </c>
      <c r="D52" s="47">
        <f>D53</f>
        <v>630000</v>
      </c>
      <c r="E52" s="207">
        <f t="shared" si="0"/>
        <v>100</v>
      </c>
      <c r="F52" s="165"/>
      <c r="G52" s="165"/>
    </row>
    <row r="53" spans="1:7" x14ac:dyDescent="0.2">
      <c r="A53" s="242"/>
      <c r="B53" s="112" t="s">
        <v>30</v>
      </c>
      <c r="C53" s="47">
        <v>630000</v>
      </c>
      <c r="D53" s="47">
        <v>630000</v>
      </c>
      <c r="E53" s="207">
        <f t="shared" si="0"/>
        <v>100</v>
      </c>
      <c r="F53" s="165"/>
      <c r="G53" s="165"/>
    </row>
    <row r="54" spans="1:7" ht="25.5" x14ac:dyDescent="0.2">
      <c r="A54" s="242"/>
      <c r="B54" s="112" t="s">
        <v>152</v>
      </c>
      <c r="C54" s="47">
        <f>C55</f>
        <v>13871825</v>
      </c>
      <c r="D54" s="47">
        <f>D55</f>
        <v>13286148.35</v>
      </c>
      <c r="E54" s="207">
        <f t="shared" si="0"/>
        <v>95.777940898187509</v>
      </c>
      <c r="F54" s="165"/>
      <c r="G54" s="165"/>
    </row>
    <row r="55" spans="1:7" ht="25.5" x14ac:dyDescent="0.2">
      <c r="A55" s="242"/>
      <c r="B55" s="15" t="s">
        <v>29</v>
      </c>
      <c r="C55" s="47">
        <f>C56</f>
        <v>13871825</v>
      </c>
      <c r="D55" s="47">
        <f>D56</f>
        <v>13286148.35</v>
      </c>
      <c r="E55" s="207">
        <f t="shared" si="0"/>
        <v>95.777940898187509</v>
      </c>
      <c r="F55" s="165"/>
      <c r="G55" s="165"/>
    </row>
    <row r="56" spans="1:7" x14ac:dyDescent="0.2">
      <c r="A56" s="242"/>
      <c r="B56" s="112" t="s">
        <v>30</v>
      </c>
      <c r="C56" s="47">
        <v>13871825</v>
      </c>
      <c r="D56" s="47">
        <v>13286148.35</v>
      </c>
      <c r="E56" s="207">
        <f t="shared" si="0"/>
        <v>95.777940898187509</v>
      </c>
      <c r="F56" s="165"/>
      <c r="G56" s="165"/>
    </row>
    <row r="57" spans="1:7" ht="51" x14ac:dyDescent="0.2">
      <c r="A57" s="235"/>
      <c r="B57" s="40" t="s">
        <v>137</v>
      </c>
      <c r="C57" s="43">
        <f>C58</f>
        <v>9389733.7899999991</v>
      </c>
      <c r="D57" s="43">
        <f>D58</f>
        <v>9206516.3200000003</v>
      </c>
      <c r="E57" s="207">
        <f t="shared" si="0"/>
        <v>98.048746917669547</v>
      </c>
      <c r="F57" s="165"/>
      <c r="G57" s="165"/>
    </row>
    <row r="58" spans="1:7" ht="25.5" x14ac:dyDescent="0.2">
      <c r="A58" s="235"/>
      <c r="B58" s="15" t="s">
        <v>29</v>
      </c>
      <c r="C58" s="43">
        <f>C59</f>
        <v>9389733.7899999991</v>
      </c>
      <c r="D58" s="43">
        <f>D59</f>
        <v>9206516.3200000003</v>
      </c>
      <c r="E58" s="207">
        <f t="shared" si="0"/>
        <v>98.048746917669547</v>
      </c>
      <c r="F58" s="165"/>
      <c r="G58" s="165"/>
    </row>
    <row r="59" spans="1:7" x14ac:dyDescent="0.2">
      <c r="A59" s="235"/>
      <c r="B59" s="14" t="s">
        <v>30</v>
      </c>
      <c r="C59" s="47">
        <v>9389733.7899999991</v>
      </c>
      <c r="D59" s="47">
        <v>9206516.3200000003</v>
      </c>
      <c r="E59" s="207">
        <f t="shared" si="0"/>
        <v>98.048746917669547</v>
      </c>
      <c r="F59" s="165"/>
      <c r="G59" s="165"/>
    </row>
    <row r="60" spans="1:7" x14ac:dyDescent="0.2">
      <c r="A60" s="235"/>
      <c r="B60" s="14" t="s">
        <v>71</v>
      </c>
      <c r="C60" s="43">
        <f>C61</f>
        <v>28341160</v>
      </c>
      <c r="D60" s="43">
        <f>D61</f>
        <v>28341160</v>
      </c>
      <c r="E60" s="207">
        <f t="shared" si="0"/>
        <v>100</v>
      </c>
      <c r="F60" s="165"/>
      <c r="G60" s="165"/>
    </row>
    <row r="61" spans="1:7" ht="25.5" x14ac:dyDescent="0.2">
      <c r="A61" s="235"/>
      <c r="B61" s="15" t="s">
        <v>29</v>
      </c>
      <c r="C61" s="43">
        <f>C62</f>
        <v>28341160</v>
      </c>
      <c r="D61" s="43">
        <f>D62</f>
        <v>28341160</v>
      </c>
      <c r="E61" s="207">
        <f t="shared" si="0"/>
        <v>100</v>
      </c>
      <c r="F61" s="165"/>
      <c r="G61" s="165"/>
    </row>
    <row r="62" spans="1:7" x14ac:dyDescent="0.2">
      <c r="A62" s="235"/>
      <c r="B62" s="14" t="s">
        <v>30</v>
      </c>
      <c r="C62" s="47">
        <v>28341160</v>
      </c>
      <c r="D62" s="47">
        <v>28341160</v>
      </c>
      <c r="E62" s="207">
        <f t="shared" si="0"/>
        <v>100</v>
      </c>
      <c r="F62" s="165"/>
      <c r="G62" s="165"/>
    </row>
    <row r="63" spans="1:7" ht="25.5" x14ac:dyDescent="0.2">
      <c r="A63" s="242"/>
      <c r="B63" s="15" t="s">
        <v>162</v>
      </c>
      <c r="C63" s="47">
        <f>C64</f>
        <v>105781576.66</v>
      </c>
      <c r="D63" s="47">
        <f>D64</f>
        <v>105781576.66</v>
      </c>
      <c r="E63" s="207">
        <f t="shared" si="0"/>
        <v>100</v>
      </c>
      <c r="F63" s="165"/>
      <c r="G63" s="165"/>
    </row>
    <row r="64" spans="1:7" ht="25.5" x14ac:dyDescent="0.2">
      <c r="A64" s="242"/>
      <c r="B64" s="15" t="s">
        <v>29</v>
      </c>
      <c r="C64" s="47">
        <f>C65</f>
        <v>105781576.66</v>
      </c>
      <c r="D64" s="47">
        <f>D65</f>
        <v>105781576.66</v>
      </c>
      <c r="E64" s="207">
        <f t="shared" si="0"/>
        <v>100</v>
      </c>
      <c r="F64" s="165"/>
      <c r="G64" s="165"/>
    </row>
    <row r="65" spans="1:7" x14ac:dyDescent="0.2">
      <c r="A65" s="242"/>
      <c r="B65" s="112" t="s">
        <v>30</v>
      </c>
      <c r="C65" s="47">
        <v>105781576.66</v>
      </c>
      <c r="D65" s="47">
        <v>105781576.66</v>
      </c>
      <c r="E65" s="207">
        <f t="shared" si="0"/>
        <v>100</v>
      </c>
      <c r="F65" s="165"/>
      <c r="G65" s="165"/>
    </row>
    <row r="66" spans="1:7" ht="51" x14ac:dyDescent="0.2">
      <c r="A66" s="242"/>
      <c r="B66" s="40" t="s">
        <v>172</v>
      </c>
      <c r="C66" s="47">
        <f>C67</f>
        <v>200000</v>
      </c>
      <c r="D66" s="47">
        <f>D67</f>
        <v>200000</v>
      </c>
      <c r="E66" s="207">
        <f t="shared" si="0"/>
        <v>100</v>
      </c>
      <c r="F66" s="165"/>
      <c r="G66" s="165"/>
    </row>
    <row r="67" spans="1:7" ht="25.5" x14ac:dyDescent="0.2">
      <c r="A67" s="242"/>
      <c r="B67" s="15" t="s">
        <v>29</v>
      </c>
      <c r="C67" s="47">
        <f>C68</f>
        <v>200000</v>
      </c>
      <c r="D67" s="47">
        <f>D68</f>
        <v>200000</v>
      </c>
      <c r="E67" s="207">
        <f t="shared" si="0"/>
        <v>100</v>
      </c>
      <c r="F67" s="165"/>
      <c r="G67" s="165"/>
    </row>
    <row r="68" spans="1:7" x14ac:dyDescent="0.2">
      <c r="A68" s="242"/>
      <c r="B68" s="14" t="s">
        <v>30</v>
      </c>
      <c r="C68" s="47">
        <v>200000</v>
      </c>
      <c r="D68" s="47">
        <v>200000</v>
      </c>
      <c r="E68" s="207">
        <f t="shared" si="0"/>
        <v>100</v>
      </c>
      <c r="F68" s="165"/>
      <c r="G68" s="165"/>
    </row>
    <row r="69" spans="1:7" ht="25.5" x14ac:dyDescent="0.2">
      <c r="A69" s="242"/>
      <c r="B69" s="40" t="s">
        <v>180</v>
      </c>
      <c r="C69" s="47">
        <f>C70</f>
        <v>68094</v>
      </c>
      <c r="D69" s="47">
        <f>D70</f>
        <v>68094</v>
      </c>
      <c r="E69" s="207">
        <f t="shared" si="0"/>
        <v>100</v>
      </c>
      <c r="F69" s="165"/>
      <c r="G69" s="165"/>
    </row>
    <row r="70" spans="1:7" ht="25.5" x14ac:dyDescent="0.2">
      <c r="A70" s="242"/>
      <c r="B70" s="15" t="s">
        <v>29</v>
      </c>
      <c r="C70" s="47">
        <f>C71</f>
        <v>68094</v>
      </c>
      <c r="D70" s="47">
        <f>D71</f>
        <v>68094</v>
      </c>
      <c r="E70" s="207">
        <f t="shared" si="0"/>
        <v>100</v>
      </c>
      <c r="F70" s="165"/>
      <c r="G70" s="165"/>
    </row>
    <row r="71" spans="1:7" x14ac:dyDescent="0.2">
      <c r="A71" s="242"/>
      <c r="B71" s="14" t="s">
        <v>30</v>
      </c>
      <c r="C71" s="47">
        <v>68094</v>
      </c>
      <c r="D71" s="47">
        <v>68094</v>
      </c>
      <c r="E71" s="207">
        <f t="shared" si="0"/>
        <v>100</v>
      </c>
      <c r="F71" s="165"/>
      <c r="G71" s="165"/>
    </row>
    <row r="72" spans="1:7" ht="51" x14ac:dyDescent="0.2">
      <c r="A72" s="242"/>
      <c r="B72" s="112" t="s">
        <v>170</v>
      </c>
      <c r="C72" s="47">
        <f>C73</f>
        <v>484432</v>
      </c>
      <c r="D72" s="47">
        <f>D73</f>
        <v>484432</v>
      </c>
      <c r="E72" s="207">
        <f t="shared" si="0"/>
        <v>100</v>
      </c>
      <c r="F72" s="165"/>
      <c r="G72" s="165"/>
    </row>
    <row r="73" spans="1:7" ht="25.5" x14ac:dyDescent="0.2">
      <c r="A73" s="242"/>
      <c r="B73" s="15" t="s">
        <v>29</v>
      </c>
      <c r="C73" s="47">
        <f>C74</f>
        <v>484432</v>
      </c>
      <c r="D73" s="47">
        <f>D74</f>
        <v>484432</v>
      </c>
      <c r="E73" s="207">
        <f t="shared" si="0"/>
        <v>100</v>
      </c>
      <c r="F73" s="165"/>
      <c r="G73" s="165"/>
    </row>
    <row r="74" spans="1:7" x14ac:dyDescent="0.2">
      <c r="A74" s="242"/>
      <c r="B74" s="112" t="s">
        <v>30</v>
      </c>
      <c r="C74" s="47">
        <v>484432</v>
      </c>
      <c r="D74" s="47">
        <v>484432</v>
      </c>
      <c r="E74" s="207">
        <f t="shared" si="0"/>
        <v>100</v>
      </c>
      <c r="F74" s="165"/>
      <c r="G74" s="165"/>
    </row>
    <row r="75" spans="1:7" ht="38.25" x14ac:dyDescent="0.2">
      <c r="A75" s="242"/>
      <c r="B75" s="40" t="s">
        <v>83</v>
      </c>
      <c r="C75" s="43">
        <f>C76</f>
        <v>697700</v>
      </c>
      <c r="D75" s="43">
        <f>D76</f>
        <v>417570.52</v>
      </c>
      <c r="E75" s="207">
        <f t="shared" si="0"/>
        <v>59.849580048731553</v>
      </c>
      <c r="F75" s="165"/>
      <c r="G75" s="165"/>
    </row>
    <row r="76" spans="1:7" ht="25.5" x14ac:dyDescent="0.2">
      <c r="A76" s="235"/>
      <c r="B76" s="15" t="s">
        <v>29</v>
      </c>
      <c r="C76" s="43">
        <f>C77</f>
        <v>697700</v>
      </c>
      <c r="D76" s="43">
        <f>D77</f>
        <v>417570.52</v>
      </c>
      <c r="E76" s="207">
        <f t="shared" si="0"/>
        <v>59.849580048731553</v>
      </c>
      <c r="F76" s="165"/>
      <c r="G76" s="165"/>
    </row>
    <row r="77" spans="1:7" x14ac:dyDescent="0.2">
      <c r="A77" s="236"/>
      <c r="B77" s="14" t="s">
        <v>30</v>
      </c>
      <c r="C77" s="100">
        <f>197700+500000</f>
        <v>697700</v>
      </c>
      <c r="D77" s="100">
        <v>417570.52</v>
      </c>
      <c r="E77" s="207">
        <f t="shared" si="0"/>
        <v>59.849580048731553</v>
      </c>
      <c r="F77" s="165"/>
      <c r="G77" s="165"/>
    </row>
    <row r="78" spans="1:7" ht="38.25" x14ac:dyDescent="0.2">
      <c r="A78" s="117"/>
      <c r="B78" s="112" t="s">
        <v>153</v>
      </c>
      <c r="C78" s="47">
        <f>C79</f>
        <v>4170517.32</v>
      </c>
      <c r="D78" s="47">
        <f>D79</f>
        <v>3230469.22</v>
      </c>
      <c r="E78" s="207">
        <f t="shared" si="0"/>
        <v>77.459676393335315</v>
      </c>
      <c r="F78" s="165"/>
      <c r="G78" s="165"/>
    </row>
    <row r="79" spans="1:7" ht="25.5" x14ac:dyDescent="0.2">
      <c r="A79" s="59"/>
      <c r="B79" s="63" t="s">
        <v>29</v>
      </c>
      <c r="C79" s="47">
        <f>C80</f>
        <v>4170517.32</v>
      </c>
      <c r="D79" s="47">
        <f>D80</f>
        <v>3230469.22</v>
      </c>
      <c r="E79" s="207">
        <f t="shared" si="0"/>
        <v>77.459676393335315</v>
      </c>
      <c r="F79" s="165"/>
      <c r="G79" s="165"/>
    </row>
    <row r="80" spans="1:7" x14ac:dyDescent="0.2">
      <c r="A80" s="117"/>
      <c r="B80" s="112" t="s">
        <v>30</v>
      </c>
      <c r="C80" s="100">
        <v>4170517.32</v>
      </c>
      <c r="D80" s="100">
        <v>3230469.22</v>
      </c>
      <c r="E80" s="207">
        <f t="shared" si="0"/>
        <v>77.459676393335315</v>
      </c>
      <c r="F80" s="165"/>
      <c r="G80" s="165"/>
    </row>
    <row r="81" spans="1:7" ht="25.5" customHeight="1" x14ac:dyDescent="0.2">
      <c r="A81" s="10" t="s">
        <v>16</v>
      </c>
      <c r="B81" s="16" t="s">
        <v>76</v>
      </c>
      <c r="C81" s="50">
        <f>+C88+C100+C103+C91+C85+C106+C109+C114+C94+C82+C97</f>
        <v>16760471.619999999</v>
      </c>
      <c r="D81" s="50">
        <f>+D88+D100+D103+D91+D85+D106+D109+D114+D94+D82+D97</f>
        <v>16330186.42</v>
      </c>
      <c r="E81" s="209">
        <f t="shared" si="0"/>
        <v>97.432738112890888</v>
      </c>
      <c r="F81" s="165"/>
      <c r="G81" s="165"/>
    </row>
    <row r="82" spans="1:7" x14ac:dyDescent="0.2">
      <c r="A82" s="155"/>
      <c r="B82" s="68" t="s">
        <v>55</v>
      </c>
      <c r="C82" s="50">
        <f>C83</f>
        <v>300000</v>
      </c>
      <c r="D82" s="50">
        <f>D83</f>
        <v>300000</v>
      </c>
      <c r="E82" s="207">
        <f t="shared" ref="E82:E148" si="1">D82/C82*100</f>
        <v>100</v>
      </c>
      <c r="F82" s="165"/>
      <c r="G82" s="165"/>
    </row>
    <row r="83" spans="1:7" ht="25.5" customHeight="1" x14ac:dyDescent="0.2">
      <c r="A83" s="155"/>
      <c r="B83" s="63" t="s">
        <v>29</v>
      </c>
      <c r="C83" s="50">
        <f>C84</f>
        <v>300000</v>
      </c>
      <c r="D83" s="50">
        <f>D84</f>
        <v>300000</v>
      </c>
      <c r="E83" s="207">
        <f t="shared" si="1"/>
        <v>100</v>
      </c>
      <c r="F83" s="165"/>
      <c r="G83" s="165"/>
    </row>
    <row r="84" spans="1:7" x14ac:dyDescent="0.2">
      <c r="A84" s="155"/>
      <c r="B84" s="87" t="s">
        <v>30</v>
      </c>
      <c r="C84" s="46">
        <v>300000</v>
      </c>
      <c r="D84" s="46">
        <v>300000</v>
      </c>
      <c r="E84" s="207">
        <f t="shared" si="1"/>
        <v>100</v>
      </c>
      <c r="F84" s="165"/>
      <c r="G84" s="165"/>
    </row>
    <row r="85" spans="1:7" ht="25.5" customHeight="1" x14ac:dyDescent="0.2">
      <c r="A85" s="126"/>
      <c r="B85" s="68" t="s">
        <v>163</v>
      </c>
      <c r="C85" s="47">
        <f>C86</f>
        <v>623791.31999999995</v>
      </c>
      <c r="D85" s="47">
        <f>D86</f>
        <v>623791.31999999995</v>
      </c>
      <c r="E85" s="207">
        <f t="shared" si="1"/>
        <v>100</v>
      </c>
      <c r="F85" s="165"/>
      <c r="G85" s="165"/>
    </row>
    <row r="86" spans="1:7" ht="25.5" customHeight="1" x14ac:dyDescent="0.2">
      <c r="A86" s="127"/>
      <c r="B86" s="63" t="s">
        <v>29</v>
      </c>
      <c r="C86" s="47">
        <f>C87</f>
        <v>623791.31999999995</v>
      </c>
      <c r="D86" s="47">
        <f>D87</f>
        <v>623791.31999999995</v>
      </c>
      <c r="E86" s="207">
        <f t="shared" si="1"/>
        <v>100</v>
      </c>
      <c r="F86" s="165"/>
      <c r="G86" s="165"/>
    </row>
    <row r="87" spans="1:7" x14ac:dyDescent="0.2">
      <c r="A87" s="127"/>
      <c r="B87" s="87" t="s">
        <v>30</v>
      </c>
      <c r="C87" s="47">
        <f>623791.32</f>
        <v>623791.31999999995</v>
      </c>
      <c r="D87" s="47">
        <f>623791.32</f>
        <v>623791.31999999995</v>
      </c>
      <c r="E87" s="207">
        <f t="shared" si="1"/>
        <v>100</v>
      </c>
      <c r="F87" s="165"/>
      <c r="G87" s="165"/>
    </row>
    <row r="88" spans="1:7" ht="25.5" x14ac:dyDescent="0.2">
      <c r="A88" s="237"/>
      <c r="B88" s="72" t="s">
        <v>77</v>
      </c>
      <c r="C88" s="43">
        <f>C89</f>
        <v>7649806.6500000004</v>
      </c>
      <c r="D88" s="43">
        <f>D89</f>
        <v>7649806.6500000004</v>
      </c>
      <c r="E88" s="207">
        <f t="shared" si="1"/>
        <v>100</v>
      </c>
      <c r="F88" s="165"/>
      <c r="G88" s="165"/>
    </row>
    <row r="89" spans="1:7" ht="25.5" x14ac:dyDescent="0.2">
      <c r="A89" s="237"/>
      <c r="B89" s="63" t="s">
        <v>29</v>
      </c>
      <c r="C89" s="43">
        <f>C90</f>
        <v>7649806.6500000004</v>
      </c>
      <c r="D89" s="43">
        <f>D90</f>
        <v>7649806.6500000004</v>
      </c>
      <c r="E89" s="207">
        <f t="shared" si="1"/>
        <v>100</v>
      </c>
      <c r="F89" s="165"/>
      <c r="G89" s="165"/>
    </row>
    <row r="90" spans="1:7" x14ac:dyDescent="0.2">
      <c r="A90" s="237"/>
      <c r="B90" s="72" t="s">
        <v>30</v>
      </c>
      <c r="C90" s="47">
        <f>7465318.24+184488.41</f>
        <v>7649806.6500000004</v>
      </c>
      <c r="D90" s="47">
        <f>7465318.24+184488.41</f>
        <v>7649806.6500000004</v>
      </c>
      <c r="E90" s="207">
        <f t="shared" si="1"/>
        <v>100</v>
      </c>
      <c r="F90" s="165"/>
      <c r="G90" s="165"/>
    </row>
    <row r="91" spans="1:7" ht="25.5" x14ac:dyDescent="0.2">
      <c r="A91" s="237"/>
      <c r="B91" s="68" t="s">
        <v>134</v>
      </c>
      <c r="C91" s="47">
        <f>C92</f>
        <v>978000</v>
      </c>
      <c r="D91" s="47">
        <f>D92</f>
        <v>978000</v>
      </c>
      <c r="E91" s="207">
        <f t="shared" si="1"/>
        <v>100</v>
      </c>
      <c r="F91" s="165"/>
      <c r="G91" s="165"/>
    </row>
    <row r="92" spans="1:7" ht="25.5" x14ac:dyDescent="0.2">
      <c r="A92" s="237"/>
      <c r="B92" s="63" t="s">
        <v>29</v>
      </c>
      <c r="C92" s="47">
        <f>C93</f>
        <v>978000</v>
      </c>
      <c r="D92" s="47">
        <f>D93</f>
        <v>978000</v>
      </c>
      <c r="E92" s="207">
        <f t="shared" si="1"/>
        <v>100</v>
      </c>
      <c r="F92" s="165"/>
      <c r="G92" s="165"/>
    </row>
    <row r="93" spans="1:7" x14ac:dyDescent="0.2">
      <c r="A93" s="237"/>
      <c r="B93" s="72" t="s">
        <v>30</v>
      </c>
      <c r="C93" s="47">
        <v>978000</v>
      </c>
      <c r="D93" s="47">
        <v>978000</v>
      </c>
      <c r="E93" s="207">
        <f t="shared" si="1"/>
        <v>100</v>
      </c>
      <c r="F93" s="165"/>
      <c r="G93" s="165"/>
    </row>
    <row r="94" spans="1:7" x14ac:dyDescent="0.2">
      <c r="A94" s="237"/>
      <c r="B94" s="87" t="s">
        <v>160</v>
      </c>
      <c r="C94" s="47">
        <f>C95</f>
        <v>777114</v>
      </c>
      <c r="D94" s="47">
        <f>D95</f>
        <v>777114</v>
      </c>
      <c r="E94" s="207">
        <f t="shared" si="1"/>
        <v>100</v>
      </c>
      <c r="F94" s="165"/>
      <c r="G94" s="165"/>
    </row>
    <row r="95" spans="1:7" ht="25.5" x14ac:dyDescent="0.2">
      <c r="A95" s="237"/>
      <c r="B95" s="63" t="s">
        <v>29</v>
      </c>
      <c r="C95" s="47">
        <f>C96</f>
        <v>777114</v>
      </c>
      <c r="D95" s="47">
        <f>D96</f>
        <v>777114</v>
      </c>
      <c r="E95" s="207">
        <f t="shared" si="1"/>
        <v>100</v>
      </c>
      <c r="F95" s="165"/>
      <c r="G95" s="165"/>
    </row>
    <row r="96" spans="1:7" x14ac:dyDescent="0.2">
      <c r="A96" s="237"/>
      <c r="B96" s="87" t="s">
        <v>30</v>
      </c>
      <c r="C96" s="47">
        <v>777114</v>
      </c>
      <c r="D96" s="47">
        <v>777114</v>
      </c>
      <c r="E96" s="207">
        <f t="shared" si="1"/>
        <v>100</v>
      </c>
      <c r="F96" s="165"/>
      <c r="G96" s="165"/>
    </row>
    <row r="97" spans="1:7" x14ac:dyDescent="0.2">
      <c r="A97" s="237"/>
      <c r="B97" s="40" t="s">
        <v>156</v>
      </c>
      <c r="C97" s="47">
        <f>C98</f>
        <v>430285.2</v>
      </c>
      <c r="D97" s="47">
        <f>D98</f>
        <v>0</v>
      </c>
      <c r="E97" s="207">
        <f t="shared" si="1"/>
        <v>0</v>
      </c>
      <c r="F97" s="165"/>
      <c r="G97" s="165"/>
    </row>
    <row r="98" spans="1:7" ht="25.5" x14ac:dyDescent="0.2">
      <c r="A98" s="237"/>
      <c r="B98" s="63" t="s">
        <v>29</v>
      </c>
      <c r="C98" s="47">
        <f>C99</f>
        <v>430285.2</v>
      </c>
      <c r="D98" s="47">
        <f>D99</f>
        <v>0</v>
      </c>
      <c r="E98" s="207">
        <f t="shared" si="1"/>
        <v>0</v>
      </c>
      <c r="F98" s="165"/>
      <c r="G98" s="165"/>
    </row>
    <row r="99" spans="1:7" x14ac:dyDescent="0.2">
      <c r="A99" s="237"/>
      <c r="B99" s="87" t="s">
        <v>30</v>
      </c>
      <c r="C99" s="47">
        <v>430285.2</v>
      </c>
      <c r="D99" s="47"/>
      <c r="E99" s="207">
        <f t="shared" si="1"/>
        <v>0</v>
      </c>
      <c r="F99" s="165"/>
      <c r="G99" s="165"/>
    </row>
    <row r="100" spans="1:7" ht="51" x14ac:dyDescent="0.2">
      <c r="A100" s="237"/>
      <c r="B100" s="68" t="s">
        <v>137</v>
      </c>
      <c r="C100" s="43">
        <f>C101</f>
        <v>133408.57</v>
      </c>
      <c r="D100" s="43">
        <f>D101</f>
        <v>133408.57</v>
      </c>
      <c r="E100" s="207">
        <f t="shared" si="1"/>
        <v>100</v>
      </c>
      <c r="F100" s="165"/>
      <c r="G100" s="165"/>
    </row>
    <row r="101" spans="1:7" ht="25.5" x14ac:dyDescent="0.2">
      <c r="A101" s="237"/>
      <c r="B101" s="63" t="s">
        <v>29</v>
      </c>
      <c r="C101" s="43">
        <f>C102</f>
        <v>133408.57</v>
      </c>
      <c r="D101" s="43">
        <f>D102</f>
        <v>133408.57</v>
      </c>
      <c r="E101" s="207">
        <f t="shared" si="1"/>
        <v>100</v>
      </c>
      <c r="F101" s="165"/>
      <c r="G101" s="165"/>
    </row>
    <row r="102" spans="1:7" x14ac:dyDescent="0.2">
      <c r="A102" s="237"/>
      <c r="B102" s="72" t="s">
        <v>30</v>
      </c>
      <c r="C102" s="47">
        <v>133408.57</v>
      </c>
      <c r="D102" s="47">
        <v>133408.57</v>
      </c>
      <c r="E102" s="207">
        <f t="shared" si="1"/>
        <v>100</v>
      </c>
      <c r="F102" s="165"/>
      <c r="G102" s="165"/>
    </row>
    <row r="103" spans="1:7" x14ac:dyDescent="0.2">
      <c r="A103" s="237"/>
      <c r="B103" s="72" t="s">
        <v>71</v>
      </c>
      <c r="C103" s="43">
        <f>C104</f>
        <v>1180548</v>
      </c>
      <c r="D103" s="43">
        <f>D104</f>
        <v>1180548</v>
      </c>
      <c r="E103" s="207">
        <f t="shared" si="1"/>
        <v>100</v>
      </c>
      <c r="F103" s="165"/>
      <c r="G103" s="165"/>
    </row>
    <row r="104" spans="1:7" ht="25.5" x14ac:dyDescent="0.2">
      <c r="A104" s="237"/>
      <c r="B104" s="63" t="s">
        <v>29</v>
      </c>
      <c r="C104" s="43">
        <f>C105</f>
        <v>1180548</v>
      </c>
      <c r="D104" s="43">
        <f>D105</f>
        <v>1180548</v>
      </c>
      <c r="E104" s="207">
        <f t="shared" si="1"/>
        <v>100</v>
      </c>
      <c r="F104" s="165"/>
      <c r="G104" s="165"/>
    </row>
    <row r="105" spans="1:7" x14ac:dyDescent="0.2">
      <c r="A105" s="238"/>
      <c r="B105" s="72" t="s">
        <v>30</v>
      </c>
      <c r="C105" s="47">
        <v>1180548</v>
      </c>
      <c r="D105" s="47">
        <v>1180548</v>
      </c>
      <c r="E105" s="207">
        <f t="shared" si="1"/>
        <v>100</v>
      </c>
      <c r="F105" s="165"/>
      <c r="G105" s="165"/>
    </row>
    <row r="106" spans="1:7" ht="25.5" x14ac:dyDescent="0.2">
      <c r="A106" s="128"/>
      <c r="B106" s="15" t="s">
        <v>162</v>
      </c>
      <c r="C106" s="47">
        <f>C107</f>
        <v>3347635.11</v>
      </c>
      <c r="D106" s="47">
        <f>D107</f>
        <v>3347635.11</v>
      </c>
      <c r="E106" s="207">
        <f t="shared" si="1"/>
        <v>100</v>
      </c>
      <c r="F106" s="165"/>
      <c r="G106" s="165"/>
    </row>
    <row r="107" spans="1:7" ht="25.5" x14ac:dyDescent="0.2">
      <c r="A107" s="128"/>
      <c r="B107" s="15" t="s">
        <v>29</v>
      </c>
      <c r="C107" s="47">
        <f>C108</f>
        <v>3347635.11</v>
      </c>
      <c r="D107" s="47">
        <f>D108</f>
        <v>3347635.11</v>
      </c>
      <c r="E107" s="207">
        <f t="shared" si="1"/>
        <v>100</v>
      </c>
      <c r="F107" s="165"/>
      <c r="G107" s="165"/>
    </row>
    <row r="108" spans="1:7" x14ac:dyDescent="0.2">
      <c r="A108" s="128"/>
      <c r="B108" s="112" t="s">
        <v>30</v>
      </c>
      <c r="C108" s="47">
        <v>3347635.11</v>
      </c>
      <c r="D108" s="47">
        <v>3347635.11</v>
      </c>
      <c r="E108" s="207">
        <f t="shared" si="1"/>
        <v>100</v>
      </c>
      <c r="F108" s="165"/>
      <c r="G108" s="165"/>
    </row>
    <row r="109" spans="1:7" ht="25.5" x14ac:dyDescent="0.2">
      <c r="A109" s="128"/>
      <c r="B109" s="15" t="s">
        <v>164</v>
      </c>
      <c r="C109" s="47">
        <f>C110</f>
        <v>1216425.98</v>
      </c>
      <c r="D109" s="47">
        <f>D110</f>
        <v>1216425.98</v>
      </c>
      <c r="E109" s="207">
        <f t="shared" si="1"/>
        <v>100</v>
      </c>
      <c r="F109" s="165"/>
      <c r="G109" s="165"/>
    </row>
    <row r="110" spans="1:7" ht="25.5" x14ac:dyDescent="0.2">
      <c r="A110" s="128"/>
      <c r="B110" s="15" t="s">
        <v>29</v>
      </c>
      <c r="C110" s="47">
        <f>C111</f>
        <v>1216425.98</v>
      </c>
      <c r="D110" s="47">
        <f>D111</f>
        <v>1216425.98</v>
      </c>
      <c r="E110" s="207">
        <f t="shared" si="1"/>
        <v>100</v>
      </c>
      <c r="F110" s="165"/>
      <c r="G110" s="165"/>
    </row>
    <row r="111" spans="1:7" x14ac:dyDescent="0.2">
      <c r="A111" s="128"/>
      <c r="B111" s="112" t="s">
        <v>30</v>
      </c>
      <c r="C111" s="47">
        <v>1216425.98</v>
      </c>
      <c r="D111" s="47">
        <v>1216425.98</v>
      </c>
      <c r="E111" s="207">
        <f t="shared" si="1"/>
        <v>100</v>
      </c>
      <c r="F111" s="165"/>
      <c r="G111" s="165"/>
    </row>
    <row r="112" spans="1:7" ht="51" x14ac:dyDescent="0.2">
      <c r="A112" s="132"/>
      <c r="B112" s="87" t="s">
        <v>168</v>
      </c>
      <c r="C112" s="47">
        <f>C113</f>
        <v>123456.79</v>
      </c>
      <c r="D112" s="47">
        <f>D113</f>
        <v>123456.79</v>
      </c>
      <c r="E112" s="207">
        <f t="shared" si="1"/>
        <v>100</v>
      </c>
      <c r="F112" s="165"/>
      <c r="G112" s="165"/>
    </row>
    <row r="113" spans="1:7" ht="25.5" x14ac:dyDescent="0.2">
      <c r="A113" s="28"/>
      <c r="B113" s="63" t="s">
        <v>29</v>
      </c>
      <c r="C113" s="47">
        <f>C114</f>
        <v>123456.79</v>
      </c>
      <c r="D113" s="47">
        <f>D114</f>
        <v>123456.79</v>
      </c>
      <c r="E113" s="207">
        <f t="shared" si="1"/>
        <v>100</v>
      </c>
      <c r="F113" s="165"/>
      <c r="G113" s="165"/>
    </row>
    <row r="114" spans="1:7" x14ac:dyDescent="0.2">
      <c r="A114" s="28"/>
      <c r="B114" s="87" t="s">
        <v>30</v>
      </c>
      <c r="C114" s="47">
        <v>123456.79</v>
      </c>
      <c r="D114" s="47">
        <v>123456.79</v>
      </c>
      <c r="E114" s="207">
        <f t="shared" si="1"/>
        <v>100</v>
      </c>
      <c r="F114" s="165"/>
      <c r="G114" s="165"/>
    </row>
    <row r="115" spans="1:7" ht="25.5" x14ac:dyDescent="0.2">
      <c r="A115" s="129" t="s">
        <v>17</v>
      </c>
      <c r="B115" s="16" t="s">
        <v>78</v>
      </c>
      <c r="C115" s="50">
        <f>C116+C124</f>
        <v>733157</v>
      </c>
      <c r="D115" s="50">
        <f>D116+D124</f>
        <v>726473.84000000008</v>
      </c>
      <c r="E115" s="209">
        <f t="shared" si="1"/>
        <v>99.088440811449672</v>
      </c>
      <c r="F115" s="165"/>
      <c r="G115" s="165"/>
    </row>
    <row r="116" spans="1:7" x14ac:dyDescent="0.2">
      <c r="A116" s="239"/>
      <c r="B116" s="14" t="s">
        <v>31</v>
      </c>
      <c r="C116" s="43">
        <f>+C117+C119+C122</f>
        <v>463157</v>
      </c>
      <c r="D116" s="43">
        <f>+D117+D119+D122</f>
        <v>456473.84</v>
      </c>
      <c r="E116" s="207">
        <f t="shared" si="1"/>
        <v>98.55704221246792</v>
      </c>
      <c r="F116" s="165"/>
      <c r="G116" s="165"/>
    </row>
    <row r="117" spans="1:7" ht="25.5" x14ac:dyDescent="0.2">
      <c r="A117" s="239"/>
      <c r="B117" s="40" t="s">
        <v>183</v>
      </c>
      <c r="C117" s="43">
        <f>C118</f>
        <v>23200</v>
      </c>
      <c r="D117" s="43">
        <f>D118</f>
        <v>23200</v>
      </c>
      <c r="E117" s="207">
        <f t="shared" si="1"/>
        <v>100</v>
      </c>
      <c r="F117" s="165"/>
      <c r="G117" s="165"/>
    </row>
    <row r="118" spans="1:7" ht="25.5" x14ac:dyDescent="0.2">
      <c r="A118" s="239"/>
      <c r="B118" s="40" t="s">
        <v>26</v>
      </c>
      <c r="C118" s="47">
        <v>23200</v>
      </c>
      <c r="D118" s="47">
        <v>23200</v>
      </c>
      <c r="E118" s="207">
        <f t="shared" si="1"/>
        <v>100</v>
      </c>
      <c r="F118" s="165"/>
      <c r="G118" s="165"/>
    </row>
    <row r="119" spans="1:7" x14ac:dyDescent="0.2">
      <c r="A119" s="239"/>
      <c r="B119" s="40" t="s">
        <v>27</v>
      </c>
      <c r="C119" s="43">
        <f>+C120+C121</f>
        <v>56500</v>
      </c>
      <c r="D119" s="43">
        <f>+D120+D121</f>
        <v>56500</v>
      </c>
      <c r="E119" s="207">
        <f t="shared" si="1"/>
        <v>100</v>
      </c>
      <c r="F119" s="165"/>
      <c r="G119" s="165"/>
    </row>
    <row r="120" spans="1:7" x14ac:dyDescent="0.2">
      <c r="A120" s="239"/>
      <c r="B120" s="40" t="s">
        <v>118</v>
      </c>
      <c r="C120" s="47">
        <v>9200</v>
      </c>
      <c r="D120" s="47">
        <v>9200</v>
      </c>
      <c r="E120" s="207">
        <f t="shared" si="1"/>
        <v>100</v>
      </c>
      <c r="F120" s="165"/>
      <c r="G120" s="165"/>
    </row>
    <row r="121" spans="1:7" x14ac:dyDescent="0.2">
      <c r="A121" s="239"/>
      <c r="B121" s="40" t="s">
        <v>47</v>
      </c>
      <c r="C121" s="47">
        <v>47300</v>
      </c>
      <c r="D121" s="47">
        <v>47300</v>
      </c>
      <c r="E121" s="207">
        <f t="shared" si="1"/>
        <v>100</v>
      </c>
      <c r="F121" s="165"/>
      <c r="G121" s="165"/>
    </row>
    <row r="122" spans="1:7" ht="25.5" x14ac:dyDescent="0.2">
      <c r="A122" s="239"/>
      <c r="B122" s="15" t="s">
        <v>29</v>
      </c>
      <c r="C122" s="43">
        <f>C123</f>
        <v>383457</v>
      </c>
      <c r="D122" s="43">
        <f>D123</f>
        <v>376773.84</v>
      </c>
      <c r="E122" s="207">
        <f t="shared" si="1"/>
        <v>98.257129221790194</v>
      </c>
      <c r="F122" s="165"/>
      <c r="G122" s="165"/>
    </row>
    <row r="123" spans="1:7" x14ac:dyDescent="0.2">
      <c r="A123" s="239"/>
      <c r="B123" s="14" t="s">
        <v>30</v>
      </c>
      <c r="C123" s="43">
        <v>383457</v>
      </c>
      <c r="D123" s="43">
        <v>376773.84</v>
      </c>
      <c r="E123" s="207">
        <f t="shared" si="1"/>
        <v>98.257129221790194</v>
      </c>
      <c r="F123" s="165"/>
      <c r="G123" s="165"/>
    </row>
    <row r="124" spans="1:7" x14ac:dyDescent="0.2">
      <c r="A124" s="134"/>
      <c r="B124" s="40" t="s">
        <v>160</v>
      </c>
      <c r="C124" s="43">
        <f>C125</f>
        <v>270000</v>
      </c>
      <c r="D124" s="43">
        <f>D125</f>
        <v>270000</v>
      </c>
      <c r="E124" s="207">
        <f t="shared" si="1"/>
        <v>100</v>
      </c>
      <c r="F124" s="165"/>
      <c r="G124" s="165"/>
    </row>
    <row r="125" spans="1:7" ht="25.5" x14ac:dyDescent="0.2">
      <c r="A125" s="134"/>
      <c r="B125" s="15" t="s">
        <v>29</v>
      </c>
      <c r="C125" s="43">
        <f>C126</f>
        <v>270000</v>
      </c>
      <c r="D125" s="43">
        <f>D126</f>
        <v>270000</v>
      </c>
      <c r="E125" s="207">
        <f t="shared" si="1"/>
        <v>100</v>
      </c>
      <c r="F125" s="165"/>
      <c r="G125" s="165"/>
    </row>
    <row r="126" spans="1:7" x14ac:dyDescent="0.2">
      <c r="A126" s="134"/>
      <c r="B126" s="14" t="s">
        <v>30</v>
      </c>
      <c r="C126" s="43">
        <v>270000</v>
      </c>
      <c r="D126" s="47">
        <v>270000</v>
      </c>
      <c r="E126" s="207">
        <f t="shared" si="1"/>
        <v>100</v>
      </c>
      <c r="F126" s="165"/>
      <c r="G126" s="165"/>
    </row>
    <row r="127" spans="1:7" ht="25.5" x14ac:dyDescent="0.2">
      <c r="A127" s="10" t="s">
        <v>18</v>
      </c>
      <c r="B127" s="16" t="s">
        <v>79</v>
      </c>
      <c r="C127" s="50">
        <f>C128</f>
        <v>207790</v>
      </c>
      <c r="D127" s="50">
        <f>D128</f>
        <v>203990</v>
      </c>
      <c r="E127" s="209">
        <f t="shared" si="1"/>
        <v>98.171230569324791</v>
      </c>
      <c r="F127" s="165"/>
      <c r="G127" s="165"/>
    </row>
    <row r="128" spans="1:7" x14ac:dyDescent="0.2">
      <c r="A128" s="239"/>
      <c r="B128" s="14" t="s">
        <v>31</v>
      </c>
      <c r="C128" s="43">
        <f>C129+C133+C131</f>
        <v>207790</v>
      </c>
      <c r="D128" s="43">
        <f>D129+D133+D131</f>
        <v>203990</v>
      </c>
      <c r="E128" s="207">
        <f t="shared" si="1"/>
        <v>98.171230569324791</v>
      </c>
      <c r="F128" s="165"/>
      <c r="G128" s="165"/>
    </row>
    <row r="129" spans="1:7" ht="25.5" x14ac:dyDescent="0.2">
      <c r="A129" s="239"/>
      <c r="B129" s="40" t="s">
        <v>183</v>
      </c>
      <c r="C129" s="43">
        <f>C130</f>
        <v>8990</v>
      </c>
      <c r="D129" s="43">
        <f>D130</f>
        <v>8990</v>
      </c>
      <c r="E129" s="207">
        <f t="shared" si="1"/>
        <v>100</v>
      </c>
      <c r="F129" s="165"/>
      <c r="G129" s="165"/>
    </row>
    <row r="130" spans="1:7" ht="25.5" x14ac:dyDescent="0.2">
      <c r="A130" s="239"/>
      <c r="B130" s="40" t="s">
        <v>26</v>
      </c>
      <c r="C130" s="47">
        <v>8990</v>
      </c>
      <c r="D130" s="47">
        <v>8990</v>
      </c>
      <c r="E130" s="207">
        <f t="shared" si="1"/>
        <v>100</v>
      </c>
      <c r="F130" s="165"/>
      <c r="G130" s="165"/>
    </row>
    <row r="131" spans="1:7" x14ac:dyDescent="0.2">
      <c r="A131" s="239"/>
      <c r="B131" s="40" t="s">
        <v>27</v>
      </c>
      <c r="C131" s="43">
        <f>C132</f>
        <v>83800</v>
      </c>
      <c r="D131" s="43">
        <f>D132</f>
        <v>80000</v>
      </c>
      <c r="E131" s="207">
        <f t="shared" si="1"/>
        <v>95.465393794749403</v>
      </c>
      <c r="F131" s="165"/>
      <c r="G131" s="165"/>
    </row>
    <row r="132" spans="1:7" x14ac:dyDescent="0.2">
      <c r="A132" s="239"/>
      <c r="B132" s="40" t="s">
        <v>47</v>
      </c>
      <c r="C132" s="47">
        <v>83800</v>
      </c>
      <c r="D132" s="47">
        <v>80000</v>
      </c>
      <c r="E132" s="207">
        <f t="shared" si="1"/>
        <v>95.465393794749403</v>
      </c>
      <c r="F132" s="165"/>
      <c r="G132" s="165"/>
    </row>
    <row r="133" spans="1:7" ht="25.5" x14ac:dyDescent="0.2">
      <c r="A133" s="239"/>
      <c r="B133" s="15" t="s">
        <v>29</v>
      </c>
      <c r="C133" s="43">
        <f>C134</f>
        <v>115000</v>
      </c>
      <c r="D133" s="43">
        <f>D134</f>
        <v>115000</v>
      </c>
      <c r="E133" s="207">
        <f t="shared" si="1"/>
        <v>100</v>
      </c>
      <c r="F133" s="165"/>
      <c r="G133" s="165"/>
    </row>
    <row r="134" spans="1:7" x14ac:dyDescent="0.2">
      <c r="A134" s="239"/>
      <c r="B134" s="14" t="s">
        <v>30</v>
      </c>
      <c r="C134" s="47">
        <v>115000</v>
      </c>
      <c r="D134" s="47">
        <v>115000</v>
      </c>
      <c r="E134" s="207">
        <f t="shared" si="1"/>
        <v>100</v>
      </c>
      <c r="F134" s="165"/>
      <c r="G134" s="165"/>
    </row>
    <row r="135" spans="1:7" ht="26.25" customHeight="1" x14ac:dyDescent="0.2">
      <c r="A135" s="10" t="s">
        <v>82</v>
      </c>
      <c r="B135" s="16" t="s">
        <v>80</v>
      </c>
      <c r="C135" s="50">
        <f>C136+C139+C142+C145+C151+C148+C154</f>
        <v>3804606.79</v>
      </c>
      <c r="D135" s="50">
        <f>D136+D139+D142+D145+D151+D148+D154</f>
        <v>3749031.34</v>
      </c>
      <c r="E135" s="209">
        <f t="shared" si="1"/>
        <v>98.539259033388831</v>
      </c>
      <c r="F135" s="165"/>
      <c r="G135" s="165"/>
    </row>
    <row r="136" spans="1:7" ht="13.5" customHeight="1" x14ac:dyDescent="0.2">
      <c r="A136" s="241"/>
      <c r="B136" s="40" t="s">
        <v>95</v>
      </c>
      <c r="C136" s="50">
        <f>C137</f>
        <v>26000</v>
      </c>
      <c r="D136" s="50">
        <f>D137</f>
        <v>26000</v>
      </c>
      <c r="E136" s="207">
        <f t="shared" si="1"/>
        <v>100</v>
      </c>
      <c r="F136" s="165"/>
      <c r="G136" s="165"/>
    </row>
    <row r="137" spans="1:7" ht="26.25" customHeight="1" x14ac:dyDescent="0.2">
      <c r="A137" s="235"/>
      <c r="B137" s="15" t="s">
        <v>29</v>
      </c>
      <c r="C137" s="50">
        <f>C138</f>
        <v>26000</v>
      </c>
      <c r="D137" s="50">
        <f>D138</f>
        <v>26000</v>
      </c>
      <c r="E137" s="207">
        <f t="shared" si="1"/>
        <v>100</v>
      </c>
      <c r="F137" s="165"/>
      <c r="G137" s="165"/>
    </row>
    <row r="138" spans="1:7" ht="15" customHeight="1" x14ac:dyDescent="0.2">
      <c r="A138" s="235"/>
      <c r="B138" s="14" t="s">
        <v>30</v>
      </c>
      <c r="C138" s="47">
        <v>26000</v>
      </c>
      <c r="D138" s="47">
        <v>26000</v>
      </c>
      <c r="E138" s="207">
        <f t="shared" si="1"/>
        <v>100</v>
      </c>
      <c r="F138" s="165"/>
      <c r="G138" s="165"/>
    </row>
    <row r="139" spans="1:7" ht="25.5" x14ac:dyDescent="0.2">
      <c r="A139" s="235"/>
      <c r="B139" s="15" t="s">
        <v>81</v>
      </c>
      <c r="C139" s="43">
        <f>C140</f>
        <v>1853149.09</v>
      </c>
      <c r="D139" s="43">
        <f>D140</f>
        <v>1853149.09</v>
      </c>
      <c r="E139" s="207">
        <f t="shared" si="1"/>
        <v>100</v>
      </c>
      <c r="F139" s="165"/>
      <c r="G139" s="165"/>
    </row>
    <row r="140" spans="1:7" ht="25.5" x14ac:dyDescent="0.2">
      <c r="A140" s="235"/>
      <c r="B140" s="15" t="s">
        <v>29</v>
      </c>
      <c r="C140" s="43">
        <f>C141</f>
        <v>1853149.09</v>
      </c>
      <c r="D140" s="43">
        <f>D141</f>
        <v>1853149.09</v>
      </c>
      <c r="E140" s="207">
        <f t="shared" si="1"/>
        <v>100</v>
      </c>
      <c r="F140" s="165"/>
      <c r="G140" s="165"/>
    </row>
    <row r="141" spans="1:7" x14ac:dyDescent="0.2">
      <c r="A141" s="235"/>
      <c r="B141" s="14" t="s">
        <v>30</v>
      </c>
      <c r="C141" s="47">
        <v>1853149.09</v>
      </c>
      <c r="D141" s="47">
        <v>1853149.09</v>
      </c>
      <c r="E141" s="207">
        <f t="shared" si="1"/>
        <v>100</v>
      </c>
      <c r="F141" s="165"/>
      <c r="G141" s="165"/>
    </row>
    <row r="142" spans="1:7" x14ac:dyDescent="0.2">
      <c r="A142" s="235"/>
      <c r="B142" s="14" t="s">
        <v>31</v>
      </c>
      <c r="C142" s="43">
        <f>C143</f>
        <v>12000</v>
      </c>
      <c r="D142" s="43">
        <f>D143</f>
        <v>12000</v>
      </c>
      <c r="E142" s="207">
        <f t="shared" si="1"/>
        <v>100</v>
      </c>
      <c r="F142" s="165"/>
      <c r="G142" s="165"/>
    </row>
    <row r="143" spans="1:7" x14ac:dyDescent="0.2">
      <c r="A143" s="235"/>
      <c r="B143" s="14" t="s">
        <v>27</v>
      </c>
      <c r="C143" s="43">
        <f>C144</f>
        <v>12000</v>
      </c>
      <c r="D143" s="43">
        <f>D144</f>
        <v>12000</v>
      </c>
      <c r="E143" s="207">
        <f t="shared" si="1"/>
        <v>100</v>
      </c>
      <c r="F143" s="165"/>
      <c r="G143" s="165"/>
    </row>
    <row r="144" spans="1:7" ht="25.5" x14ac:dyDescent="0.2">
      <c r="A144" s="235"/>
      <c r="B144" s="14" t="s">
        <v>28</v>
      </c>
      <c r="C144" s="47">
        <v>12000</v>
      </c>
      <c r="D144" s="47">
        <v>12000</v>
      </c>
      <c r="E144" s="207">
        <f t="shared" si="1"/>
        <v>100</v>
      </c>
      <c r="F144" s="165"/>
      <c r="G144" s="165"/>
    </row>
    <row r="145" spans="1:7" x14ac:dyDescent="0.2">
      <c r="A145" s="235"/>
      <c r="B145" s="40" t="s">
        <v>13</v>
      </c>
      <c r="C145" s="43">
        <f>C146</f>
        <v>39387.199999999997</v>
      </c>
      <c r="D145" s="43">
        <f>D146</f>
        <v>39387.199999999997</v>
      </c>
      <c r="E145" s="207">
        <f t="shared" si="1"/>
        <v>100</v>
      </c>
      <c r="F145" s="165"/>
      <c r="G145" s="165"/>
    </row>
    <row r="146" spans="1:7" ht="25.5" x14ac:dyDescent="0.2">
      <c r="A146" s="235"/>
      <c r="B146" s="15" t="s">
        <v>29</v>
      </c>
      <c r="C146" s="43">
        <f>C147</f>
        <v>39387.199999999997</v>
      </c>
      <c r="D146" s="43">
        <f>D147</f>
        <v>39387.199999999997</v>
      </c>
      <c r="E146" s="207">
        <f t="shared" si="1"/>
        <v>100</v>
      </c>
      <c r="F146" s="165"/>
      <c r="G146" s="165"/>
    </row>
    <row r="147" spans="1:7" x14ac:dyDescent="0.2">
      <c r="A147" s="235"/>
      <c r="B147" s="14" t="s">
        <v>30</v>
      </c>
      <c r="C147" s="47">
        <v>39387.199999999997</v>
      </c>
      <c r="D147" s="47">
        <v>39387.199999999997</v>
      </c>
      <c r="E147" s="207">
        <f t="shared" si="1"/>
        <v>100</v>
      </c>
      <c r="F147" s="165"/>
      <c r="G147" s="165"/>
    </row>
    <row r="148" spans="1:7" ht="25.5" x14ac:dyDescent="0.2">
      <c r="A148" s="235"/>
      <c r="B148" s="40" t="s">
        <v>134</v>
      </c>
      <c r="C148" s="47">
        <f>C149</f>
        <v>344588</v>
      </c>
      <c r="D148" s="47">
        <f>D149</f>
        <v>344588</v>
      </c>
      <c r="E148" s="207">
        <f t="shared" si="1"/>
        <v>100</v>
      </c>
      <c r="F148" s="165"/>
      <c r="G148" s="165"/>
    </row>
    <row r="149" spans="1:7" ht="25.5" x14ac:dyDescent="0.2">
      <c r="A149" s="235"/>
      <c r="B149" s="15" t="s">
        <v>29</v>
      </c>
      <c r="C149" s="47">
        <f>C150</f>
        <v>344588</v>
      </c>
      <c r="D149" s="47">
        <f>D150</f>
        <v>344588</v>
      </c>
      <c r="E149" s="207">
        <f t="shared" ref="E149:E156" si="2">D149/C149*100</f>
        <v>100</v>
      </c>
      <c r="F149" s="165"/>
      <c r="G149" s="165"/>
    </row>
    <row r="150" spans="1:7" x14ac:dyDescent="0.2">
      <c r="A150" s="235"/>
      <c r="B150" s="14" t="s">
        <v>30</v>
      </c>
      <c r="C150" s="47">
        <v>344588</v>
      </c>
      <c r="D150" s="47">
        <v>344588</v>
      </c>
      <c r="E150" s="207">
        <f t="shared" si="2"/>
        <v>100</v>
      </c>
      <c r="F150" s="165"/>
      <c r="G150" s="165"/>
    </row>
    <row r="151" spans="1:7" ht="38.25" x14ac:dyDescent="0.2">
      <c r="A151" s="235"/>
      <c r="B151" s="40" t="s">
        <v>98</v>
      </c>
      <c r="C151" s="43">
        <f>C152</f>
        <v>1355482.5</v>
      </c>
      <c r="D151" s="43">
        <f>D152</f>
        <v>1299907.05</v>
      </c>
      <c r="E151" s="207">
        <f t="shared" si="2"/>
        <v>95.899950755542775</v>
      </c>
      <c r="F151" s="165"/>
      <c r="G151" s="165"/>
    </row>
    <row r="152" spans="1:7" ht="25.5" x14ac:dyDescent="0.2">
      <c r="A152" s="235"/>
      <c r="B152" s="15" t="s">
        <v>29</v>
      </c>
      <c r="C152" s="43">
        <f>C153</f>
        <v>1355482.5</v>
      </c>
      <c r="D152" s="43">
        <f>D153</f>
        <v>1299907.05</v>
      </c>
      <c r="E152" s="207">
        <f t="shared" si="2"/>
        <v>95.899950755542775</v>
      </c>
      <c r="F152" s="165"/>
      <c r="G152" s="165"/>
    </row>
    <row r="153" spans="1:7" x14ac:dyDescent="0.2">
      <c r="A153" s="235"/>
      <c r="B153" s="14" t="s">
        <v>30</v>
      </c>
      <c r="C153" s="47">
        <v>1355482.5</v>
      </c>
      <c r="D153" s="47">
        <v>1299907.05</v>
      </c>
      <c r="E153" s="207">
        <f t="shared" si="2"/>
        <v>95.899950755542775</v>
      </c>
      <c r="F153" s="165"/>
      <c r="G153" s="165"/>
    </row>
    <row r="154" spans="1:7" x14ac:dyDescent="0.2">
      <c r="A154" s="141"/>
      <c r="B154" s="40" t="s">
        <v>173</v>
      </c>
      <c r="C154" s="47">
        <f>C155</f>
        <v>174000</v>
      </c>
      <c r="D154" s="47">
        <f>D155</f>
        <v>174000</v>
      </c>
      <c r="E154" s="207">
        <f t="shared" si="2"/>
        <v>100</v>
      </c>
      <c r="F154" s="165"/>
      <c r="G154" s="165"/>
    </row>
    <row r="155" spans="1:7" ht="25.5" x14ac:dyDescent="0.2">
      <c r="A155" s="141"/>
      <c r="B155" s="15" t="s">
        <v>29</v>
      </c>
      <c r="C155" s="47">
        <f>C156</f>
        <v>174000</v>
      </c>
      <c r="D155" s="47">
        <f>D156</f>
        <v>174000</v>
      </c>
      <c r="E155" s="207">
        <f t="shared" si="2"/>
        <v>100</v>
      </c>
      <c r="F155" s="165"/>
      <c r="G155" s="165"/>
    </row>
    <row r="156" spans="1:7" x14ac:dyDescent="0.2">
      <c r="A156" s="141"/>
      <c r="B156" s="14" t="s">
        <v>30</v>
      </c>
      <c r="C156" s="47">
        <v>174000</v>
      </c>
      <c r="D156" s="47">
        <v>174000</v>
      </c>
      <c r="E156" s="207">
        <f t="shared" si="2"/>
        <v>100</v>
      </c>
      <c r="F156" s="165"/>
      <c r="G156" s="165"/>
    </row>
    <row r="157" spans="1:7" x14ac:dyDescent="0.2">
      <c r="A157" s="59"/>
      <c r="B157" s="14"/>
      <c r="C157" s="43"/>
      <c r="D157" s="43"/>
      <c r="E157" s="208"/>
      <c r="F157" s="165"/>
      <c r="G157" s="165"/>
    </row>
    <row r="158" spans="1:7" ht="55.9" customHeight="1" x14ac:dyDescent="0.2">
      <c r="A158" s="9" t="s">
        <v>8</v>
      </c>
      <c r="B158" s="19" t="s">
        <v>139</v>
      </c>
      <c r="C158" s="44">
        <f>C159+C195+C220</f>
        <v>114207434.75</v>
      </c>
      <c r="D158" s="44">
        <f>D159+D195+D220</f>
        <v>112446987.34</v>
      </c>
      <c r="E158" s="206">
        <f>D158/C158*100</f>
        <v>98.4585527081896</v>
      </c>
      <c r="F158" s="224" t="s">
        <v>187</v>
      </c>
      <c r="G158" s="225"/>
    </row>
    <row r="159" spans="1:7" ht="38.25" x14ac:dyDescent="0.2">
      <c r="A159" s="10" t="s">
        <v>60</v>
      </c>
      <c r="B159" s="16" t="s">
        <v>56</v>
      </c>
      <c r="C159" s="50">
        <f>C165+C168+C171+C174+C183+C192+C180+C186+C160+C177+C189</f>
        <v>71509961.659999996</v>
      </c>
      <c r="D159" s="50">
        <f>D165+D168+D171+D174+D183+D192+D180+D186+D160+D177+D189</f>
        <v>69769905.25</v>
      </c>
      <c r="E159" s="209">
        <f>D159/C159*100</f>
        <v>97.566693689092943</v>
      </c>
      <c r="F159" s="165"/>
      <c r="G159" s="165"/>
    </row>
    <row r="160" spans="1:7" x14ac:dyDescent="0.2">
      <c r="A160" s="137"/>
      <c r="B160" s="40" t="s">
        <v>55</v>
      </c>
      <c r="C160" s="50">
        <f>C161+C163</f>
        <v>1896241</v>
      </c>
      <c r="D160" s="50">
        <f>D161+D163</f>
        <v>230378</v>
      </c>
      <c r="E160" s="209">
        <f>D160/C160*100</f>
        <v>12.149194116148738</v>
      </c>
      <c r="F160" s="165"/>
      <c r="G160" s="165"/>
    </row>
    <row r="161" spans="1:7" ht="25.5" x14ac:dyDescent="0.2">
      <c r="A161" s="137"/>
      <c r="B161" s="40" t="s">
        <v>183</v>
      </c>
      <c r="C161" s="50">
        <f>C162</f>
        <v>193000</v>
      </c>
      <c r="D161" s="50">
        <f>D162</f>
        <v>188378</v>
      </c>
      <c r="E161" s="209">
        <f t="shared" ref="E161:E224" si="3">D161/C161*100</f>
        <v>97.605181347150264</v>
      </c>
      <c r="F161" s="165"/>
      <c r="G161" s="165"/>
    </row>
    <row r="162" spans="1:7" ht="25.5" x14ac:dyDescent="0.2">
      <c r="A162" s="137"/>
      <c r="B162" s="18" t="s">
        <v>26</v>
      </c>
      <c r="C162" s="47">
        <v>193000</v>
      </c>
      <c r="D162" s="47">
        <v>188378</v>
      </c>
      <c r="E162" s="209">
        <f t="shared" si="3"/>
        <v>97.605181347150264</v>
      </c>
      <c r="F162" s="165"/>
      <c r="G162" s="165"/>
    </row>
    <row r="163" spans="1:7" ht="25.5" x14ac:dyDescent="0.2">
      <c r="A163" s="137"/>
      <c r="B163" s="15" t="s">
        <v>29</v>
      </c>
      <c r="C163" s="50">
        <f>C164</f>
        <v>1703241</v>
      </c>
      <c r="D163" s="50">
        <f>D164</f>
        <v>42000</v>
      </c>
      <c r="E163" s="209">
        <f t="shared" si="3"/>
        <v>2.4658870940753541</v>
      </c>
      <c r="F163" s="165"/>
      <c r="G163" s="165"/>
    </row>
    <row r="164" spans="1:7" x14ac:dyDescent="0.2">
      <c r="A164" s="137"/>
      <c r="B164" s="14" t="s">
        <v>30</v>
      </c>
      <c r="C164" s="47">
        <v>1703241</v>
      </c>
      <c r="D164" s="47">
        <v>42000</v>
      </c>
      <c r="E164" s="209">
        <f t="shared" si="3"/>
        <v>2.4658870940753541</v>
      </c>
      <c r="F164" s="165"/>
      <c r="G164" s="165"/>
    </row>
    <row r="165" spans="1:7" ht="25.5" x14ac:dyDescent="0.2">
      <c r="A165" s="241"/>
      <c r="B165" s="14" t="s">
        <v>57</v>
      </c>
      <c r="C165" s="43">
        <f>C166</f>
        <v>200000</v>
      </c>
      <c r="D165" s="43">
        <f>D166</f>
        <v>200000</v>
      </c>
      <c r="E165" s="209">
        <f t="shared" si="3"/>
        <v>100</v>
      </c>
      <c r="F165" s="165"/>
      <c r="G165" s="165"/>
    </row>
    <row r="166" spans="1:7" ht="25.5" x14ac:dyDescent="0.2">
      <c r="A166" s="235"/>
      <c r="B166" s="15" t="s">
        <v>29</v>
      </c>
      <c r="C166" s="43">
        <f>C167</f>
        <v>200000</v>
      </c>
      <c r="D166" s="43">
        <f>D167</f>
        <v>200000</v>
      </c>
      <c r="E166" s="209">
        <f t="shared" si="3"/>
        <v>100</v>
      </c>
      <c r="F166" s="165"/>
      <c r="G166" s="165"/>
    </row>
    <row r="167" spans="1:7" x14ac:dyDescent="0.2">
      <c r="A167" s="235"/>
      <c r="B167" s="14" t="s">
        <v>30</v>
      </c>
      <c r="C167" s="47">
        <v>200000</v>
      </c>
      <c r="D167" s="47">
        <v>200000</v>
      </c>
      <c r="E167" s="209">
        <f t="shared" si="3"/>
        <v>100</v>
      </c>
      <c r="F167" s="165"/>
      <c r="G167" s="165"/>
    </row>
    <row r="168" spans="1:7" x14ac:dyDescent="0.2">
      <c r="A168" s="235"/>
      <c r="B168" s="14" t="s">
        <v>41</v>
      </c>
      <c r="C168" s="43">
        <f>C169</f>
        <v>52058307.369999997</v>
      </c>
      <c r="D168" s="43">
        <f>D169</f>
        <v>52058307.369999997</v>
      </c>
      <c r="E168" s="209">
        <f t="shared" si="3"/>
        <v>100</v>
      </c>
      <c r="F168" s="165"/>
      <c r="G168" s="165"/>
    </row>
    <row r="169" spans="1:7" ht="25.5" x14ac:dyDescent="0.2">
      <c r="A169" s="235"/>
      <c r="B169" s="15" t="s">
        <v>29</v>
      </c>
      <c r="C169" s="43">
        <f>C170</f>
        <v>52058307.369999997</v>
      </c>
      <c r="D169" s="43">
        <f>D170</f>
        <v>52058307.369999997</v>
      </c>
      <c r="E169" s="209">
        <f t="shared" si="3"/>
        <v>100</v>
      </c>
      <c r="F169" s="165"/>
      <c r="G169" s="165"/>
    </row>
    <row r="170" spans="1:7" x14ac:dyDescent="0.2">
      <c r="A170" s="235"/>
      <c r="B170" s="14" t="s">
        <v>30</v>
      </c>
      <c r="C170" s="47">
        <v>52058307.369999997</v>
      </c>
      <c r="D170" s="47">
        <f>51677198.5+381108.87</f>
        <v>52058307.369999997</v>
      </c>
      <c r="E170" s="209">
        <f t="shared" si="3"/>
        <v>100</v>
      </c>
      <c r="F170" s="165"/>
      <c r="G170" s="165"/>
    </row>
    <row r="171" spans="1:7" x14ac:dyDescent="0.2">
      <c r="A171" s="235"/>
      <c r="B171" s="41" t="s">
        <v>132</v>
      </c>
      <c r="C171" s="55">
        <f>C172</f>
        <v>6023571</v>
      </c>
      <c r="D171" s="55">
        <f>D172</f>
        <v>5997211.3099999996</v>
      </c>
      <c r="E171" s="209">
        <f t="shared" si="3"/>
        <v>99.562390980366956</v>
      </c>
      <c r="F171" s="165"/>
      <c r="G171" s="165"/>
    </row>
    <row r="172" spans="1:7" ht="25.5" x14ac:dyDescent="0.2">
      <c r="A172" s="235"/>
      <c r="B172" s="15" t="s">
        <v>29</v>
      </c>
      <c r="C172" s="55">
        <f>C173</f>
        <v>6023571</v>
      </c>
      <c r="D172" s="55">
        <f>D173</f>
        <v>5997211.3099999996</v>
      </c>
      <c r="E172" s="209">
        <f t="shared" si="3"/>
        <v>99.562390980366956</v>
      </c>
      <c r="F172" s="165"/>
      <c r="G172" s="165"/>
    </row>
    <row r="173" spans="1:7" x14ac:dyDescent="0.2">
      <c r="A173" s="235"/>
      <c r="B173" s="14" t="s">
        <v>30</v>
      </c>
      <c r="C173" s="47">
        <v>6023571</v>
      </c>
      <c r="D173" s="47">
        <v>5997211.3099999996</v>
      </c>
      <c r="E173" s="209">
        <f t="shared" si="3"/>
        <v>99.562390980366956</v>
      </c>
      <c r="F173" s="165"/>
      <c r="G173" s="165"/>
    </row>
    <row r="174" spans="1:7" ht="38.25" x14ac:dyDescent="0.2">
      <c r="A174" s="235"/>
      <c r="B174" s="14" t="s">
        <v>58</v>
      </c>
      <c r="C174" s="43">
        <f>C175</f>
        <v>453877.65</v>
      </c>
      <c r="D174" s="43">
        <f>D175</f>
        <v>406043.93</v>
      </c>
      <c r="E174" s="209">
        <f t="shared" si="3"/>
        <v>89.461098161586051</v>
      </c>
      <c r="F174" s="165"/>
      <c r="G174" s="165"/>
    </row>
    <row r="175" spans="1:7" ht="25.5" x14ac:dyDescent="0.2">
      <c r="A175" s="235"/>
      <c r="B175" s="15" t="s">
        <v>29</v>
      </c>
      <c r="C175" s="43">
        <f>C176</f>
        <v>453877.65</v>
      </c>
      <c r="D175" s="43">
        <f>D176</f>
        <v>406043.93</v>
      </c>
      <c r="E175" s="209">
        <f t="shared" si="3"/>
        <v>89.461098161586051</v>
      </c>
      <c r="F175" s="165"/>
      <c r="G175" s="165"/>
    </row>
    <row r="176" spans="1:7" x14ac:dyDescent="0.2">
      <c r="A176" s="242"/>
      <c r="B176" s="14" t="s">
        <v>30</v>
      </c>
      <c r="C176" s="47">
        <v>453877.65</v>
      </c>
      <c r="D176" s="47">
        <v>406043.93</v>
      </c>
      <c r="E176" s="209">
        <f t="shared" si="3"/>
        <v>89.461098161586051</v>
      </c>
      <c r="F176" s="165"/>
      <c r="G176" s="165"/>
    </row>
    <row r="177" spans="1:7" x14ac:dyDescent="0.2">
      <c r="A177" s="135"/>
      <c r="B177" s="40" t="s">
        <v>160</v>
      </c>
      <c r="C177" s="47">
        <f>C178</f>
        <v>45000</v>
      </c>
      <c r="D177" s="47">
        <f>D178</f>
        <v>45000</v>
      </c>
      <c r="E177" s="209">
        <f t="shared" si="3"/>
        <v>100</v>
      </c>
      <c r="F177" s="165"/>
      <c r="G177" s="165"/>
    </row>
    <row r="178" spans="1:7" ht="25.5" x14ac:dyDescent="0.2">
      <c r="A178" s="135"/>
      <c r="B178" s="15" t="s">
        <v>29</v>
      </c>
      <c r="C178" s="47">
        <f>C179</f>
        <v>45000</v>
      </c>
      <c r="D178" s="47">
        <f>D179</f>
        <v>45000</v>
      </c>
      <c r="E178" s="209">
        <f t="shared" si="3"/>
        <v>100</v>
      </c>
      <c r="F178" s="165"/>
      <c r="G178" s="165"/>
    </row>
    <row r="179" spans="1:7" x14ac:dyDescent="0.2">
      <c r="A179" s="135"/>
      <c r="B179" s="14" t="s">
        <v>30</v>
      </c>
      <c r="C179" s="47">
        <v>45000</v>
      </c>
      <c r="D179" s="47">
        <v>45000</v>
      </c>
      <c r="E179" s="209">
        <f t="shared" si="3"/>
        <v>100</v>
      </c>
      <c r="F179" s="165"/>
      <c r="G179" s="165"/>
    </row>
    <row r="180" spans="1:7" x14ac:dyDescent="0.2">
      <c r="A180" s="123"/>
      <c r="B180" s="112" t="s">
        <v>156</v>
      </c>
      <c r="C180" s="47">
        <f>C181</f>
        <v>2927334</v>
      </c>
      <c r="D180" s="47">
        <f>D181</f>
        <v>2927334</v>
      </c>
      <c r="E180" s="209">
        <f t="shared" si="3"/>
        <v>100</v>
      </c>
      <c r="F180" s="165"/>
      <c r="G180" s="165"/>
    </row>
    <row r="181" spans="1:7" ht="25.5" x14ac:dyDescent="0.2">
      <c r="A181" s="123"/>
      <c r="B181" s="15" t="s">
        <v>29</v>
      </c>
      <c r="C181" s="47">
        <f>C182</f>
        <v>2927334</v>
      </c>
      <c r="D181" s="47">
        <f>D182</f>
        <v>2927334</v>
      </c>
      <c r="E181" s="209">
        <f t="shared" si="3"/>
        <v>100</v>
      </c>
      <c r="F181" s="165"/>
      <c r="G181" s="165"/>
    </row>
    <row r="182" spans="1:7" x14ac:dyDescent="0.2">
      <c r="A182" s="123"/>
      <c r="B182" s="112" t="s">
        <v>30</v>
      </c>
      <c r="C182" s="47">
        <v>2927334</v>
      </c>
      <c r="D182" s="47">
        <v>2927334</v>
      </c>
      <c r="E182" s="209">
        <f t="shared" si="3"/>
        <v>100</v>
      </c>
      <c r="F182" s="165"/>
      <c r="G182" s="165"/>
    </row>
    <row r="183" spans="1:7" ht="25.5" x14ac:dyDescent="0.2">
      <c r="A183" s="123"/>
      <c r="B183" s="112" t="s">
        <v>157</v>
      </c>
      <c r="C183" s="47">
        <f>C184</f>
        <v>1543209.88</v>
      </c>
      <c r="D183" s="47">
        <f>D184</f>
        <v>1543209.88</v>
      </c>
      <c r="E183" s="209">
        <f t="shared" si="3"/>
        <v>100</v>
      </c>
      <c r="F183" s="165"/>
      <c r="G183" s="165"/>
    </row>
    <row r="184" spans="1:7" ht="25.5" x14ac:dyDescent="0.2">
      <c r="A184" s="119"/>
      <c r="B184" s="63" t="s">
        <v>29</v>
      </c>
      <c r="C184" s="47">
        <f>C185</f>
        <v>1543209.88</v>
      </c>
      <c r="D184" s="47">
        <f>D185</f>
        <v>1543209.88</v>
      </c>
      <c r="E184" s="209">
        <f t="shared" si="3"/>
        <v>100</v>
      </c>
      <c r="F184" s="165"/>
      <c r="G184" s="165"/>
    </row>
    <row r="185" spans="1:7" x14ac:dyDescent="0.2">
      <c r="A185" s="119"/>
      <c r="B185" s="87" t="s">
        <v>30</v>
      </c>
      <c r="C185" s="47">
        <v>1543209.88</v>
      </c>
      <c r="D185" s="47">
        <v>1543209.88</v>
      </c>
      <c r="E185" s="209">
        <f t="shared" si="3"/>
        <v>100</v>
      </c>
      <c r="F185" s="165"/>
      <c r="G185" s="165"/>
    </row>
    <row r="186" spans="1:7" ht="51" x14ac:dyDescent="0.2">
      <c r="A186" s="131"/>
      <c r="B186" s="87" t="s">
        <v>167</v>
      </c>
      <c r="C186" s="47">
        <f>C187</f>
        <v>500617.28</v>
      </c>
      <c r="D186" s="47">
        <f>D187</f>
        <v>500617.28</v>
      </c>
      <c r="E186" s="209">
        <f t="shared" si="3"/>
        <v>100</v>
      </c>
      <c r="F186" s="165"/>
      <c r="G186" s="165"/>
    </row>
    <row r="187" spans="1:7" ht="25.5" x14ac:dyDescent="0.2">
      <c r="A187" s="131"/>
      <c r="B187" s="63" t="s">
        <v>29</v>
      </c>
      <c r="C187" s="47">
        <f>C188</f>
        <v>500617.28</v>
      </c>
      <c r="D187" s="47">
        <f>D188</f>
        <v>500617.28</v>
      </c>
      <c r="E187" s="209">
        <f t="shared" si="3"/>
        <v>100</v>
      </c>
      <c r="F187" s="165"/>
      <c r="G187" s="165"/>
    </row>
    <row r="188" spans="1:7" x14ac:dyDescent="0.2">
      <c r="A188" s="131"/>
      <c r="B188" s="87" t="s">
        <v>30</v>
      </c>
      <c r="C188" s="47">
        <v>500617.28</v>
      </c>
      <c r="D188" s="47">
        <v>500617.28</v>
      </c>
      <c r="E188" s="209">
        <f t="shared" si="3"/>
        <v>100</v>
      </c>
      <c r="F188" s="165"/>
      <c r="G188" s="165"/>
    </row>
    <row r="189" spans="1:7" ht="38.25" x14ac:dyDescent="0.2">
      <c r="A189" s="145"/>
      <c r="B189" s="147" t="s">
        <v>175</v>
      </c>
      <c r="C189" s="47">
        <f>C190</f>
        <v>2469136</v>
      </c>
      <c r="D189" s="47">
        <f>D190</f>
        <v>2469136</v>
      </c>
      <c r="E189" s="209">
        <f t="shared" si="3"/>
        <v>100</v>
      </c>
      <c r="F189" s="165"/>
      <c r="G189" s="165"/>
    </row>
    <row r="190" spans="1:7" ht="25.5" x14ac:dyDescent="0.2">
      <c r="A190" s="145"/>
      <c r="B190" s="148" t="s">
        <v>29</v>
      </c>
      <c r="C190" s="47">
        <f>C191</f>
        <v>2469136</v>
      </c>
      <c r="D190" s="47">
        <f>D191</f>
        <v>2469136</v>
      </c>
      <c r="E190" s="209">
        <f t="shared" si="3"/>
        <v>100</v>
      </c>
      <c r="F190" s="165"/>
      <c r="G190" s="165"/>
    </row>
    <row r="191" spans="1:7" x14ac:dyDescent="0.2">
      <c r="A191" s="145"/>
      <c r="B191" s="147" t="s">
        <v>30</v>
      </c>
      <c r="C191" s="47">
        <v>2469136</v>
      </c>
      <c r="D191" s="47">
        <v>2469136</v>
      </c>
      <c r="E191" s="209">
        <f t="shared" si="3"/>
        <v>100</v>
      </c>
      <c r="F191" s="165"/>
      <c r="G191" s="165"/>
    </row>
    <row r="192" spans="1:7" ht="25.5" x14ac:dyDescent="0.2">
      <c r="A192" s="131"/>
      <c r="B192" s="87" t="s">
        <v>158</v>
      </c>
      <c r="C192" s="47">
        <f>C193</f>
        <v>3392667.48</v>
      </c>
      <c r="D192" s="47">
        <f>D193</f>
        <v>3392667.48</v>
      </c>
      <c r="E192" s="209">
        <f t="shared" si="3"/>
        <v>100</v>
      </c>
      <c r="F192" s="165"/>
      <c r="G192" s="165"/>
    </row>
    <row r="193" spans="1:7" ht="25.5" x14ac:dyDescent="0.2">
      <c r="A193" s="119"/>
      <c r="B193" s="63" t="s">
        <v>29</v>
      </c>
      <c r="C193" s="47">
        <f>C194</f>
        <v>3392667.48</v>
      </c>
      <c r="D193" s="47">
        <f>D194</f>
        <v>3392667.48</v>
      </c>
      <c r="E193" s="209">
        <f t="shared" si="3"/>
        <v>100</v>
      </c>
      <c r="F193" s="165"/>
      <c r="G193" s="165"/>
    </row>
    <row r="194" spans="1:7" x14ac:dyDescent="0.2">
      <c r="A194" s="119"/>
      <c r="B194" s="87" t="s">
        <v>30</v>
      </c>
      <c r="C194" s="47">
        <v>3392667.48</v>
      </c>
      <c r="D194" s="47">
        <v>3392667.48</v>
      </c>
      <c r="E194" s="209">
        <f t="shared" si="3"/>
        <v>100</v>
      </c>
      <c r="F194" s="165"/>
      <c r="G194" s="165"/>
    </row>
    <row r="195" spans="1:7" ht="25.5" x14ac:dyDescent="0.2">
      <c r="A195" s="28" t="s">
        <v>61</v>
      </c>
      <c r="B195" s="16" t="s">
        <v>59</v>
      </c>
      <c r="C195" s="50">
        <f>C199+C202+C205+C211+C214+C208+C196+C217</f>
        <v>27623140.839999996</v>
      </c>
      <c r="D195" s="50">
        <f>D199+D202+D205+D211+D214+D208+D196+D217</f>
        <v>27623140.839999996</v>
      </c>
      <c r="E195" s="209">
        <f t="shared" si="3"/>
        <v>100</v>
      </c>
      <c r="F195" s="165"/>
      <c r="G195" s="165"/>
    </row>
    <row r="196" spans="1:7" x14ac:dyDescent="0.2">
      <c r="A196" s="137"/>
      <c r="B196" s="40" t="s">
        <v>55</v>
      </c>
      <c r="C196" s="50">
        <f>C197</f>
        <v>280000</v>
      </c>
      <c r="D196" s="50">
        <f>D197</f>
        <v>280000</v>
      </c>
      <c r="E196" s="209">
        <f t="shared" si="3"/>
        <v>100</v>
      </c>
      <c r="F196" s="165"/>
      <c r="G196" s="165"/>
    </row>
    <row r="197" spans="1:7" ht="25.5" x14ac:dyDescent="0.2">
      <c r="A197" s="137"/>
      <c r="B197" s="15" t="s">
        <v>29</v>
      </c>
      <c r="C197" s="50">
        <f>C198</f>
        <v>280000</v>
      </c>
      <c r="D197" s="50">
        <f>D198</f>
        <v>280000</v>
      </c>
      <c r="E197" s="209">
        <f t="shared" si="3"/>
        <v>100</v>
      </c>
      <c r="F197" s="165"/>
      <c r="G197" s="165"/>
    </row>
    <row r="198" spans="1:7" x14ac:dyDescent="0.2">
      <c r="A198" s="137"/>
      <c r="B198" s="14" t="s">
        <v>30</v>
      </c>
      <c r="C198" s="47">
        <v>280000</v>
      </c>
      <c r="D198" s="47">
        <v>280000</v>
      </c>
      <c r="E198" s="209">
        <f t="shared" si="3"/>
        <v>100</v>
      </c>
      <c r="F198" s="165"/>
      <c r="G198" s="165"/>
    </row>
    <row r="199" spans="1:7" x14ac:dyDescent="0.2">
      <c r="A199" s="241"/>
      <c r="B199" s="14" t="s">
        <v>62</v>
      </c>
      <c r="C199" s="43">
        <f>C200</f>
        <v>20000</v>
      </c>
      <c r="D199" s="43">
        <f>D200</f>
        <v>20000</v>
      </c>
      <c r="E199" s="209">
        <f t="shared" si="3"/>
        <v>100</v>
      </c>
      <c r="F199" s="165"/>
      <c r="G199" s="165"/>
    </row>
    <row r="200" spans="1:7" ht="25.5" x14ac:dyDescent="0.2">
      <c r="A200" s="237"/>
      <c r="B200" s="15" t="s">
        <v>29</v>
      </c>
      <c r="C200" s="43">
        <f>C201</f>
        <v>20000</v>
      </c>
      <c r="D200" s="43">
        <f>D201</f>
        <v>20000</v>
      </c>
      <c r="E200" s="209">
        <f t="shared" si="3"/>
        <v>100</v>
      </c>
      <c r="F200" s="165"/>
      <c r="G200" s="165"/>
    </row>
    <row r="201" spans="1:7" x14ac:dyDescent="0.2">
      <c r="A201" s="237"/>
      <c r="B201" s="14" t="s">
        <v>30</v>
      </c>
      <c r="C201" s="47">
        <v>20000</v>
      </c>
      <c r="D201" s="47">
        <v>20000</v>
      </c>
      <c r="E201" s="209">
        <f t="shared" si="3"/>
        <v>100</v>
      </c>
      <c r="F201" s="165"/>
      <c r="G201" s="165"/>
    </row>
    <row r="202" spans="1:7" x14ac:dyDescent="0.2">
      <c r="A202" s="237"/>
      <c r="B202" s="14" t="s">
        <v>42</v>
      </c>
      <c r="C202" s="43">
        <f>C203</f>
        <v>25611691.809999999</v>
      </c>
      <c r="D202" s="43">
        <f>D203</f>
        <v>25611691.809999999</v>
      </c>
      <c r="E202" s="209">
        <f t="shared" si="3"/>
        <v>100</v>
      </c>
      <c r="F202" s="165"/>
      <c r="G202" s="165"/>
    </row>
    <row r="203" spans="1:7" ht="25.5" x14ac:dyDescent="0.2">
      <c r="A203" s="237"/>
      <c r="B203" s="15" t="s">
        <v>29</v>
      </c>
      <c r="C203" s="43">
        <f>C204</f>
        <v>25611691.809999999</v>
      </c>
      <c r="D203" s="43">
        <f>D204</f>
        <v>25611691.809999999</v>
      </c>
      <c r="E203" s="209">
        <f t="shared" si="3"/>
        <v>100</v>
      </c>
      <c r="F203" s="165"/>
      <c r="G203" s="165"/>
    </row>
    <row r="204" spans="1:7" x14ac:dyDescent="0.2">
      <c r="A204" s="237"/>
      <c r="B204" s="14" t="s">
        <v>30</v>
      </c>
      <c r="C204" s="47">
        <f>25390292.43+221399.38</f>
        <v>25611691.809999999</v>
      </c>
      <c r="D204" s="47">
        <f>25390292.43+221399.38</f>
        <v>25611691.809999999</v>
      </c>
      <c r="E204" s="209">
        <f t="shared" si="3"/>
        <v>100</v>
      </c>
      <c r="F204" s="165"/>
      <c r="G204" s="165"/>
    </row>
    <row r="205" spans="1:7" ht="38.25" x14ac:dyDescent="0.2">
      <c r="A205" s="237"/>
      <c r="B205" s="14" t="s">
        <v>58</v>
      </c>
      <c r="C205" s="43">
        <f>C206</f>
        <v>399080.71</v>
      </c>
      <c r="D205" s="43">
        <f>D206</f>
        <v>399080.71</v>
      </c>
      <c r="E205" s="209">
        <f t="shared" si="3"/>
        <v>100</v>
      </c>
      <c r="F205" s="165"/>
      <c r="G205" s="165"/>
    </row>
    <row r="206" spans="1:7" ht="25.5" x14ac:dyDescent="0.2">
      <c r="A206" s="237"/>
      <c r="B206" s="15" t="s">
        <v>29</v>
      </c>
      <c r="C206" s="43">
        <f>C207</f>
        <v>399080.71</v>
      </c>
      <c r="D206" s="43">
        <f>D207</f>
        <v>399080.71</v>
      </c>
      <c r="E206" s="209">
        <f t="shared" si="3"/>
        <v>100</v>
      </c>
      <c r="F206" s="165"/>
      <c r="G206" s="165"/>
    </row>
    <row r="207" spans="1:7" x14ac:dyDescent="0.2">
      <c r="A207" s="237"/>
      <c r="B207" s="14" t="s">
        <v>30</v>
      </c>
      <c r="C207" s="47">
        <v>399080.71</v>
      </c>
      <c r="D207" s="47">
        <v>399080.71</v>
      </c>
      <c r="E207" s="209">
        <f t="shared" si="3"/>
        <v>100</v>
      </c>
      <c r="F207" s="165"/>
      <c r="G207" s="165"/>
    </row>
    <row r="208" spans="1:7" x14ac:dyDescent="0.2">
      <c r="A208" s="237"/>
      <c r="B208" s="112" t="s">
        <v>156</v>
      </c>
      <c r="C208" s="47">
        <f>C209</f>
        <v>117850</v>
      </c>
      <c r="D208" s="47">
        <f>D209</f>
        <v>117850</v>
      </c>
      <c r="E208" s="209">
        <f t="shared" si="3"/>
        <v>100</v>
      </c>
      <c r="F208" s="165"/>
      <c r="G208" s="165"/>
    </row>
    <row r="209" spans="1:7" ht="25.5" x14ac:dyDescent="0.2">
      <c r="A209" s="237"/>
      <c r="B209" s="15" t="s">
        <v>29</v>
      </c>
      <c r="C209" s="47">
        <f>C210</f>
        <v>117850</v>
      </c>
      <c r="D209" s="47">
        <f>D210</f>
        <v>117850</v>
      </c>
      <c r="E209" s="209">
        <f t="shared" si="3"/>
        <v>100</v>
      </c>
      <c r="F209" s="165"/>
      <c r="G209" s="165"/>
    </row>
    <row r="210" spans="1:7" x14ac:dyDescent="0.2">
      <c r="A210" s="237"/>
      <c r="B210" s="112" t="s">
        <v>30</v>
      </c>
      <c r="C210" s="47">
        <v>117850</v>
      </c>
      <c r="D210" s="47">
        <v>117850</v>
      </c>
      <c r="E210" s="209">
        <f t="shared" si="3"/>
        <v>100</v>
      </c>
      <c r="F210" s="165"/>
      <c r="G210" s="165"/>
    </row>
    <row r="211" spans="1:7" ht="25.5" x14ac:dyDescent="0.2">
      <c r="A211" s="235"/>
      <c r="B211" s="40" t="s">
        <v>119</v>
      </c>
      <c r="C211" s="55">
        <f>C212</f>
        <v>453580.25</v>
      </c>
      <c r="D211" s="55">
        <f>D212</f>
        <v>453580.25</v>
      </c>
      <c r="E211" s="209">
        <f t="shared" si="3"/>
        <v>100</v>
      </c>
      <c r="F211" s="165"/>
      <c r="G211" s="165"/>
    </row>
    <row r="212" spans="1:7" ht="25.5" x14ac:dyDescent="0.2">
      <c r="A212" s="235"/>
      <c r="B212" s="15" t="s">
        <v>29</v>
      </c>
      <c r="C212" s="55">
        <f>C213</f>
        <v>453580.25</v>
      </c>
      <c r="D212" s="55">
        <f>D213</f>
        <v>453580.25</v>
      </c>
      <c r="E212" s="209">
        <f t="shared" si="3"/>
        <v>100</v>
      </c>
      <c r="F212" s="165"/>
      <c r="G212" s="165"/>
    </row>
    <row r="213" spans="1:7" x14ac:dyDescent="0.2">
      <c r="A213" s="235"/>
      <c r="B213" s="14" t="s">
        <v>30</v>
      </c>
      <c r="C213" s="47">
        <v>453580.25</v>
      </c>
      <c r="D213" s="47">
        <v>453580.25</v>
      </c>
      <c r="E213" s="209">
        <f t="shared" si="3"/>
        <v>100</v>
      </c>
      <c r="F213" s="165"/>
      <c r="G213" s="165"/>
    </row>
    <row r="214" spans="1:7" ht="51" x14ac:dyDescent="0.2">
      <c r="A214" s="131"/>
      <c r="B214" s="87" t="s">
        <v>167</v>
      </c>
      <c r="C214" s="47">
        <f>C215</f>
        <v>363333.33</v>
      </c>
      <c r="D214" s="47">
        <f>D215</f>
        <v>363333.33</v>
      </c>
      <c r="E214" s="209">
        <f t="shared" si="3"/>
        <v>100</v>
      </c>
      <c r="F214" s="165"/>
      <c r="G214" s="165"/>
    </row>
    <row r="215" spans="1:7" ht="25.5" x14ac:dyDescent="0.2">
      <c r="A215" s="131"/>
      <c r="B215" s="63" t="s">
        <v>29</v>
      </c>
      <c r="C215" s="47">
        <f>C216</f>
        <v>363333.33</v>
      </c>
      <c r="D215" s="47">
        <f>D216</f>
        <v>363333.33</v>
      </c>
      <c r="E215" s="209">
        <f t="shared" si="3"/>
        <v>100</v>
      </c>
      <c r="F215" s="165"/>
      <c r="G215" s="165"/>
    </row>
    <row r="216" spans="1:7" x14ac:dyDescent="0.2">
      <c r="A216" s="131"/>
      <c r="B216" s="87" t="s">
        <v>30</v>
      </c>
      <c r="C216" s="47">
        <v>363333.33</v>
      </c>
      <c r="D216" s="47">
        <v>363333.33</v>
      </c>
      <c r="E216" s="209">
        <f t="shared" si="3"/>
        <v>100</v>
      </c>
      <c r="F216" s="165"/>
      <c r="G216" s="165"/>
    </row>
    <row r="217" spans="1:7" ht="25.5" x14ac:dyDescent="0.2">
      <c r="A217" s="151"/>
      <c r="B217" s="87" t="s">
        <v>179</v>
      </c>
      <c r="C217" s="47">
        <f>C218</f>
        <v>377604.74</v>
      </c>
      <c r="D217" s="47">
        <f>D218</f>
        <v>377604.74</v>
      </c>
      <c r="E217" s="209">
        <f t="shared" si="3"/>
        <v>100</v>
      </c>
      <c r="F217" s="165"/>
      <c r="G217" s="165"/>
    </row>
    <row r="218" spans="1:7" ht="25.5" x14ac:dyDescent="0.2">
      <c r="A218" s="151"/>
      <c r="B218" s="63" t="s">
        <v>29</v>
      </c>
      <c r="C218" s="47">
        <f>C219</f>
        <v>377604.74</v>
      </c>
      <c r="D218" s="47">
        <f>D219</f>
        <v>377604.74</v>
      </c>
      <c r="E218" s="209">
        <f t="shared" si="3"/>
        <v>100</v>
      </c>
      <c r="F218" s="165"/>
      <c r="G218" s="165"/>
    </row>
    <row r="219" spans="1:7" x14ac:dyDescent="0.2">
      <c r="A219" s="151"/>
      <c r="B219" s="87" t="s">
        <v>30</v>
      </c>
      <c r="C219" s="47">
        <v>377604.74</v>
      </c>
      <c r="D219" s="47">
        <v>377604.74</v>
      </c>
      <c r="E219" s="209">
        <f t="shared" si="3"/>
        <v>100</v>
      </c>
      <c r="F219" s="165"/>
      <c r="G219" s="165"/>
    </row>
    <row r="220" spans="1:7" ht="32.25" customHeight="1" x14ac:dyDescent="0.2">
      <c r="A220" s="28" t="s">
        <v>64</v>
      </c>
      <c r="B220" s="16" t="s">
        <v>63</v>
      </c>
      <c r="C220" s="50">
        <f>+C221+C224+C227+C230</f>
        <v>15074332.25</v>
      </c>
      <c r="D220" s="50">
        <f>+D221+D224+D227+D230</f>
        <v>15053941.25</v>
      </c>
      <c r="E220" s="209">
        <f t="shared" si="3"/>
        <v>99.864730326611976</v>
      </c>
      <c r="F220" s="165"/>
      <c r="G220" s="165"/>
    </row>
    <row r="221" spans="1:7" x14ac:dyDescent="0.2">
      <c r="A221" s="235"/>
      <c r="B221" s="14" t="s">
        <v>65</v>
      </c>
      <c r="C221" s="43">
        <f>C222</f>
        <v>35000</v>
      </c>
      <c r="D221" s="43">
        <f>D222</f>
        <v>35000</v>
      </c>
      <c r="E221" s="209">
        <f t="shared" si="3"/>
        <v>100</v>
      </c>
      <c r="F221" s="165"/>
      <c r="G221" s="165"/>
    </row>
    <row r="222" spans="1:7" ht="25.5" x14ac:dyDescent="0.2">
      <c r="A222" s="235"/>
      <c r="B222" s="15" t="s">
        <v>29</v>
      </c>
      <c r="C222" s="43">
        <f>C223</f>
        <v>35000</v>
      </c>
      <c r="D222" s="43">
        <f>D223</f>
        <v>35000</v>
      </c>
      <c r="E222" s="209">
        <f t="shared" si="3"/>
        <v>100</v>
      </c>
      <c r="F222" s="165"/>
      <c r="G222" s="165"/>
    </row>
    <row r="223" spans="1:7" x14ac:dyDescent="0.2">
      <c r="A223" s="235"/>
      <c r="B223" s="14" t="s">
        <v>30</v>
      </c>
      <c r="C223" s="47">
        <v>35000</v>
      </c>
      <c r="D223" s="47">
        <v>35000</v>
      </c>
      <c r="E223" s="209">
        <f t="shared" si="3"/>
        <v>100</v>
      </c>
      <c r="F223" s="165"/>
      <c r="G223" s="165"/>
    </row>
    <row r="224" spans="1:7" x14ac:dyDescent="0.2">
      <c r="A224" s="235"/>
      <c r="B224" s="14" t="s">
        <v>66</v>
      </c>
      <c r="C224" s="43">
        <f>C225</f>
        <v>13989649.039999999</v>
      </c>
      <c r="D224" s="43">
        <f>D225</f>
        <v>13989649.039999999</v>
      </c>
      <c r="E224" s="209">
        <f t="shared" si="3"/>
        <v>100</v>
      </c>
      <c r="F224" s="165"/>
      <c r="G224" s="165"/>
    </row>
    <row r="225" spans="1:7" ht="25.5" x14ac:dyDescent="0.2">
      <c r="A225" s="235"/>
      <c r="B225" s="15" t="s">
        <v>29</v>
      </c>
      <c r="C225" s="43">
        <f>C226</f>
        <v>13989649.039999999</v>
      </c>
      <c r="D225" s="43">
        <f>D226</f>
        <v>13989649.039999999</v>
      </c>
      <c r="E225" s="209">
        <f t="shared" ref="E225:E232" si="4">D225/C225*100</f>
        <v>100</v>
      </c>
      <c r="F225" s="165"/>
      <c r="G225" s="165"/>
    </row>
    <row r="226" spans="1:7" x14ac:dyDescent="0.2">
      <c r="A226" s="235"/>
      <c r="B226" s="14" t="s">
        <v>30</v>
      </c>
      <c r="C226" s="47">
        <v>13989649.039999999</v>
      </c>
      <c r="D226" s="47">
        <f>13955249.04+34400</f>
        <v>13989649.039999999</v>
      </c>
      <c r="E226" s="209">
        <f t="shared" si="4"/>
        <v>100</v>
      </c>
      <c r="F226" s="165"/>
      <c r="G226" s="165"/>
    </row>
    <row r="227" spans="1:7" ht="51" x14ac:dyDescent="0.2">
      <c r="A227" s="235"/>
      <c r="B227" s="40" t="s">
        <v>137</v>
      </c>
      <c r="C227" s="55">
        <f>C228</f>
        <v>150000</v>
      </c>
      <c r="D227" s="55">
        <f>D228</f>
        <v>129609</v>
      </c>
      <c r="E227" s="209">
        <f t="shared" si="4"/>
        <v>86.406000000000006</v>
      </c>
      <c r="F227" s="165"/>
      <c r="G227" s="165"/>
    </row>
    <row r="228" spans="1:7" ht="25.5" x14ac:dyDescent="0.2">
      <c r="A228" s="235"/>
      <c r="B228" s="15" t="s">
        <v>29</v>
      </c>
      <c r="C228" s="55">
        <f>C229</f>
        <v>150000</v>
      </c>
      <c r="D228" s="55">
        <f>D229</f>
        <v>129609</v>
      </c>
      <c r="E228" s="209">
        <f t="shared" si="4"/>
        <v>86.406000000000006</v>
      </c>
      <c r="F228" s="165"/>
      <c r="G228" s="165"/>
    </row>
    <row r="229" spans="1:7" x14ac:dyDescent="0.2">
      <c r="A229" s="236"/>
      <c r="B229" s="14" t="s">
        <v>30</v>
      </c>
      <c r="C229" s="47">
        <v>150000</v>
      </c>
      <c r="D229" s="47">
        <v>129609</v>
      </c>
      <c r="E229" s="209">
        <f t="shared" si="4"/>
        <v>86.406000000000006</v>
      </c>
      <c r="F229" s="165"/>
      <c r="G229" s="165"/>
    </row>
    <row r="230" spans="1:7" ht="51" x14ac:dyDescent="0.2">
      <c r="A230" s="132"/>
      <c r="B230" s="87" t="s">
        <v>168</v>
      </c>
      <c r="C230" s="47">
        <f>C231</f>
        <v>899683.21</v>
      </c>
      <c r="D230" s="47">
        <f>D231</f>
        <v>899683.21</v>
      </c>
      <c r="E230" s="209">
        <f t="shared" si="4"/>
        <v>100</v>
      </c>
      <c r="F230" s="165"/>
      <c r="G230" s="165"/>
    </row>
    <row r="231" spans="1:7" ht="25.5" x14ac:dyDescent="0.2">
      <c r="A231" s="28"/>
      <c r="B231" s="63" t="s">
        <v>29</v>
      </c>
      <c r="C231" s="47">
        <f>C232</f>
        <v>899683.21</v>
      </c>
      <c r="D231" s="47">
        <f>D232</f>
        <v>899683.21</v>
      </c>
      <c r="E231" s="209">
        <f t="shared" si="4"/>
        <v>100</v>
      </c>
      <c r="F231" s="165"/>
      <c r="G231" s="165"/>
    </row>
    <row r="232" spans="1:7" x14ac:dyDescent="0.2">
      <c r="A232" s="28"/>
      <c r="B232" s="87" t="s">
        <v>30</v>
      </c>
      <c r="C232" s="47">
        <v>899683.21</v>
      </c>
      <c r="D232" s="47">
        <v>899683.21</v>
      </c>
      <c r="E232" s="209">
        <f t="shared" si="4"/>
        <v>100</v>
      </c>
      <c r="F232" s="165"/>
      <c r="G232" s="165"/>
    </row>
    <row r="233" spans="1:7" x14ac:dyDescent="0.2">
      <c r="A233" s="28"/>
      <c r="B233" s="14"/>
      <c r="C233" s="55"/>
      <c r="D233" s="55"/>
      <c r="E233" s="210"/>
      <c r="F233" s="165"/>
      <c r="G233" s="165"/>
    </row>
    <row r="234" spans="1:7" ht="56.25" customHeight="1" x14ac:dyDescent="0.2">
      <c r="A234" s="9" t="s">
        <v>10</v>
      </c>
      <c r="B234" s="19" t="s">
        <v>150</v>
      </c>
      <c r="C234" s="45">
        <f>C235+C238+C241+C244+C247+C250+C253</f>
        <v>1015896.03</v>
      </c>
      <c r="D234" s="45">
        <f>D235+D238+D241+D244+D247+D250+D253</f>
        <v>981010.8</v>
      </c>
      <c r="E234" s="205">
        <f>D234/C234*100</f>
        <v>96.566062966108845</v>
      </c>
      <c r="F234" s="224" t="s">
        <v>187</v>
      </c>
      <c r="G234" s="225"/>
    </row>
    <row r="235" spans="1:7" x14ac:dyDescent="0.2">
      <c r="A235" s="234"/>
      <c r="B235" s="40" t="s">
        <v>149</v>
      </c>
      <c r="C235" s="43">
        <f>C236</f>
        <v>86500</v>
      </c>
      <c r="D235" s="43">
        <f>D236</f>
        <v>56264.04</v>
      </c>
      <c r="E235" s="207">
        <f>D235/C235*100</f>
        <v>65.045132947976882</v>
      </c>
      <c r="F235" s="165"/>
      <c r="G235" s="165"/>
    </row>
    <row r="236" spans="1:7" x14ac:dyDescent="0.2">
      <c r="A236" s="233"/>
      <c r="B236" s="27" t="s">
        <v>35</v>
      </c>
      <c r="C236" s="43">
        <f>C237</f>
        <v>86500</v>
      </c>
      <c r="D236" s="43">
        <f>D237</f>
        <v>56264.04</v>
      </c>
      <c r="E236" s="207">
        <f t="shared" ref="E236:E255" si="5">D236/C236*100</f>
        <v>65.045132947976882</v>
      </c>
      <c r="F236" s="165"/>
      <c r="G236" s="165"/>
    </row>
    <row r="237" spans="1:7" ht="25.5" x14ac:dyDescent="0.2">
      <c r="A237" s="233"/>
      <c r="B237" s="17" t="s">
        <v>36</v>
      </c>
      <c r="C237" s="47">
        <v>86500</v>
      </c>
      <c r="D237" s="47">
        <v>56264.04</v>
      </c>
      <c r="E237" s="207">
        <f t="shared" si="5"/>
        <v>65.045132947976882</v>
      </c>
      <c r="F237" s="165"/>
      <c r="G237" s="165"/>
    </row>
    <row r="238" spans="1:7" ht="25.5" x14ac:dyDescent="0.2">
      <c r="A238" s="233"/>
      <c r="B238" s="40" t="s">
        <v>96</v>
      </c>
      <c r="C238" s="43">
        <f>C239</f>
        <v>10000</v>
      </c>
      <c r="D238" s="43">
        <f>D239</f>
        <v>5504.73</v>
      </c>
      <c r="E238" s="207">
        <f t="shared" si="5"/>
        <v>55.0473</v>
      </c>
      <c r="F238" s="165"/>
      <c r="G238" s="165"/>
    </row>
    <row r="239" spans="1:7" ht="25.5" x14ac:dyDescent="0.2">
      <c r="A239" s="233"/>
      <c r="B239" s="40" t="s">
        <v>183</v>
      </c>
      <c r="C239" s="46">
        <f>C240</f>
        <v>10000</v>
      </c>
      <c r="D239" s="46">
        <f>D240</f>
        <v>5504.73</v>
      </c>
      <c r="E239" s="207">
        <f t="shared" si="5"/>
        <v>55.0473</v>
      </c>
      <c r="F239" s="165"/>
      <c r="G239" s="165"/>
    </row>
    <row r="240" spans="1:7" ht="25.5" x14ac:dyDescent="0.2">
      <c r="A240" s="233"/>
      <c r="B240" s="18" t="s">
        <v>26</v>
      </c>
      <c r="C240" s="46">
        <v>10000</v>
      </c>
      <c r="D240" s="46">
        <v>5504.73</v>
      </c>
      <c r="E240" s="207">
        <f t="shared" si="5"/>
        <v>55.0473</v>
      </c>
      <c r="F240" s="165"/>
      <c r="G240" s="165"/>
    </row>
    <row r="241" spans="1:7" x14ac:dyDescent="0.2">
      <c r="A241" s="233"/>
      <c r="B241" s="107" t="s">
        <v>136</v>
      </c>
      <c r="C241" s="46">
        <f>C242</f>
        <v>50000</v>
      </c>
      <c r="D241" s="46">
        <f>D242</f>
        <v>50000</v>
      </c>
      <c r="E241" s="207">
        <f t="shared" si="5"/>
        <v>100</v>
      </c>
      <c r="F241" s="165"/>
      <c r="G241" s="165"/>
    </row>
    <row r="242" spans="1:7" x14ac:dyDescent="0.2">
      <c r="A242" s="233"/>
      <c r="B242" s="27" t="s">
        <v>35</v>
      </c>
      <c r="C242" s="46">
        <f>C243</f>
        <v>50000</v>
      </c>
      <c r="D242" s="46">
        <f>D243</f>
        <v>50000</v>
      </c>
      <c r="E242" s="207">
        <f t="shared" si="5"/>
        <v>100</v>
      </c>
      <c r="F242" s="165"/>
      <c r="G242" s="165"/>
    </row>
    <row r="243" spans="1:7" ht="25.5" x14ac:dyDescent="0.2">
      <c r="A243" s="233"/>
      <c r="B243" s="17" t="s">
        <v>36</v>
      </c>
      <c r="C243" s="46">
        <v>50000</v>
      </c>
      <c r="D243" s="46">
        <v>50000</v>
      </c>
      <c r="E243" s="207">
        <f t="shared" si="5"/>
        <v>100</v>
      </c>
      <c r="F243" s="165"/>
      <c r="G243" s="165"/>
    </row>
    <row r="244" spans="1:7" x14ac:dyDescent="0.2">
      <c r="A244" s="233"/>
      <c r="B244" s="72" t="s">
        <v>24</v>
      </c>
      <c r="C244" s="43">
        <f>C245</f>
        <v>50000</v>
      </c>
      <c r="D244" s="43">
        <f>D245</f>
        <v>49846</v>
      </c>
      <c r="E244" s="207">
        <f t="shared" si="5"/>
        <v>99.692000000000007</v>
      </c>
      <c r="F244" s="165"/>
      <c r="G244" s="165"/>
    </row>
    <row r="245" spans="1:7" ht="25.5" x14ac:dyDescent="0.2">
      <c r="A245" s="233"/>
      <c r="B245" s="40" t="s">
        <v>183</v>
      </c>
      <c r="C245" s="43">
        <f>C246</f>
        <v>50000</v>
      </c>
      <c r="D245" s="43">
        <f>D246</f>
        <v>49846</v>
      </c>
      <c r="E245" s="207">
        <f t="shared" si="5"/>
        <v>99.692000000000007</v>
      </c>
      <c r="F245" s="165"/>
      <c r="G245" s="165"/>
    </row>
    <row r="246" spans="1:7" ht="25.5" x14ac:dyDescent="0.2">
      <c r="A246" s="233"/>
      <c r="B246" s="73" t="s">
        <v>26</v>
      </c>
      <c r="C246" s="46">
        <v>50000</v>
      </c>
      <c r="D246" s="46">
        <v>49846</v>
      </c>
      <c r="E246" s="207">
        <f t="shared" si="5"/>
        <v>99.692000000000007</v>
      </c>
      <c r="F246" s="165"/>
      <c r="G246" s="165"/>
    </row>
    <row r="247" spans="1:7" ht="25.5" x14ac:dyDescent="0.2">
      <c r="A247" s="233"/>
      <c r="B247" s="14" t="s">
        <v>23</v>
      </c>
      <c r="C247" s="43">
        <f>C248</f>
        <v>700000</v>
      </c>
      <c r="D247" s="43">
        <f>D248</f>
        <v>700000</v>
      </c>
      <c r="E247" s="207">
        <f t="shared" si="5"/>
        <v>100</v>
      </c>
      <c r="F247" s="165"/>
      <c r="G247" s="165"/>
    </row>
    <row r="248" spans="1:7" x14ac:dyDescent="0.2">
      <c r="A248" s="233"/>
      <c r="B248" s="27" t="s">
        <v>35</v>
      </c>
      <c r="C248" s="43">
        <f>C249</f>
        <v>700000</v>
      </c>
      <c r="D248" s="43">
        <f>D249</f>
        <v>700000</v>
      </c>
      <c r="E248" s="207">
        <f t="shared" si="5"/>
        <v>100</v>
      </c>
      <c r="F248" s="165"/>
      <c r="G248" s="165"/>
    </row>
    <row r="249" spans="1:7" ht="25.5" x14ac:dyDescent="0.2">
      <c r="A249" s="233"/>
      <c r="B249" s="17" t="s">
        <v>36</v>
      </c>
      <c r="C249" s="46">
        <v>700000</v>
      </c>
      <c r="D249" s="46">
        <v>700000</v>
      </c>
      <c r="E249" s="207">
        <f t="shared" si="5"/>
        <v>100</v>
      </c>
      <c r="F249" s="165"/>
      <c r="G249" s="165"/>
    </row>
    <row r="250" spans="1:7" ht="25.5" x14ac:dyDescent="0.2">
      <c r="A250" s="233"/>
      <c r="B250" s="15" t="s">
        <v>114</v>
      </c>
      <c r="C250" s="46">
        <f>C251</f>
        <v>84396.03</v>
      </c>
      <c r="D250" s="46">
        <f>D251</f>
        <v>84396.03</v>
      </c>
      <c r="E250" s="207">
        <f t="shared" si="5"/>
        <v>100</v>
      </c>
      <c r="F250" s="165"/>
      <c r="G250" s="165"/>
    </row>
    <row r="251" spans="1:7" x14ac:dyDescent="0.2">
      <c r="A251" s="233"/>
      <c r="B251" s="40" t="s">
        <v>35</v>
      </c>
      <c r="C251" s="46">
        <f>C252</f>
        <v>84396.03</v>
      </c>
      <c r="D251" s="46">
        <f>D252</f>
        <v>84396.03</v>
      </c>
      <c r="E251" s="207">
        <f t="shared" si="5"/>
        <v>100</v>
      </c>
      <c r="F251" s="165"/>
      <c r="G251" s="165"/>
    </row>
    <row r="252" spans="1:7" ht="25.5" x14ac:dyDescent="0.2">
      <c r="A252" s="233"/>
      <c r="B252" s="15" t="s">
        <v>36</v>
      </c>
      <c r="C252" s="47">
        <v>84396.03</v>
      </c>
      <c r="D252" s="47">
        <v>84396.03</v>
      </c>
      <c r="E252" s="207">
        <f t="shared" si="5"/>
        <v>100</v>
      </c>
      <c r="F252" s="165"/>
      <c r="G252" s="165"/>
    </row>
    <row r="253" spans="1:7" x14ac:dyDescent="0.2">
      <c r="A253" s="233"/>
      <c r="B253" s="14" t="s">
        <v>22</v>
      </c>
      <c r="C253" s="43">
        <f>+C254</f>
        <v>35000</v>
      </c>
      <c r="D253" s="43">
        <f>+D254</f>
        <v>35000</v>
      </c>
      <c r="E253" s="207">
        <f t="shared" si="5"/>
        <v>100</v>
      </c>
      <c r="F253" s="165"/>
      <c r="G253" s="165"/>
    </row>
    <row r="254" spans="1:7" ht="25.5" x14ac:dyDescent="0.2">
      <c r="A254" s="233"/>
      <c r="B254" s="40" t="s">
        <v>183</v>
      </c>
      <c r="C254" s="43">
        <f>C255</f>
        <v>35000</v>
      </c>
      <c r="D254" s="43">
        <f>D255</f>
        <v>35000</v>
      </c>
      <c r="E254" s="207">
        <f t="shared" si="5"/>
        <v>100</v>
      </c>
      <c r="F254" s="165"/>
      <c r="G254" s="165"/>
    </row>
    <row r="255" spans="1:7" ht="25.5" x14ac:dyDescent="0.2">
      <c r="A255" s="233"/>
      <c r="B255" s="18" t="s">
        <v>26</v>
      </c>
      <c r="C255" s="46">
        <v>35000</v>
      </c>
      <c r="D255" s="46">
        <v>35000</v>
      </c>
      <c r="E255" s="207">
        <f t="shared" si="5"/>
        <v>100</v>
      </c>
      <c r="F255" s="165"/>
      <c r="G255" s="165"/>
    </row>
    <row r="256" spans="1:7" x14ac:dyDescent="0.2">
      <c r="A256" s="39"/>
      <c r="B256" s="14"/>
      <c r="C256" s="43"/>
      <c r="D256" s="43"/>
      <c r="E256" s="208"/>
      <c r="F256" s="165"/>
      <c r="G256" s="165"/>
    </row>
    <row r="257" spans="1:7" ht="46.15" customHeight="1" x14ac:dyDescent="0.2">
      <c r="A257" s="9" t="s">
        <v>3</v>
      </c>
      <c r="B257" s="20" t="s">
        <v>97</v>
      </c>
      <c r="C257" s="45">
        <f>C258+C262</f>
        <v>4220260</v>
      </c>
      <c r="D257" s="45">
        <f>D258+D262</f>
        <v>4220260</v>
      </c>
      <c r="E257" s="205">
        <f>D257/C257*100</f>
        <v>100</v>
      </c>
      <c r="F257" s="224" t="s">
        <v>187</v>
      </c>
      <c r="G257" s="225"/>
    </row>
    <row r="258" spans="1:7" ht="27.75" customHeight="1" x14ac:dyDescent="0.2">
      <c r="A258" s="11" t="s">
        <v>87</v>
      </c>
      <c r="B258" s="42" t="s">
        <v>84</v>
      </c>
      <c r="C258" s="50">
        <f t="shared" ref="C258:D260" si="6">C259</f>
        <v>50000</v>
      </c>
      <c r="D258" s="50">
        <f t="shared" si="6"/>
        <v>50000</v>
      </c>
      <c r="E258" s="209">
        <f>D258/C258*100</f>
        <v>100</v>
      </c>
      <c r="F258" s="165"/>
      <c r="G258" s="165"/>
    </row>
    <row r="259" spans="1:7" ht="27.75" customHeight="1" x14ac:dyDescent="0.2">
      <c r="A259" s="245"/>
      <c r="B259" s="41" t="s">
        <v>85</v>
      </c>
      <c r="C259" s="50">
        <f t="shared" si="6"/>
        <v>50000</v>
      </c>
      <c r="D259" s="50">
        <f t="shared" si="6"/>
        <v>50000</v>
      </c>
      <c r="E259" s="209">
        <f>D259/C259*100</f>
        <v>100</v>
      </c>
      <c r="F259" s="165"/>
      <c r="G259" s="165"/>
    </row>
    <row r="260" spans="1:7" ht="15" customHeight="1" x14ac:dyDescent="0.2">
      <c r="A260" s="245"/>
      <c r="B260" s="40" t="s">
        <v>183</v>
      </c>
      <c r="C260" s="50">
        <f t="shared" si="6"/>
        <v>50000</v>
      </c>
      <c r="D260" s="50">
        <f t="shared" si="6"/>
        <v>50000</v>
      </c>
      <c r="E260" s="209">
        <f t="shared" ref="E260:E271" si="7">D260/C260*100</f>
        <v>100</v>
      </c>
      <c r="F260" s="165"/>
      <c r="G260" s="165"/>
    </row>
    <row r="261" spans="1:7" ht="27.75" customHeight="1" x14ac:dyDescent="0.2">
      <c r="A261" s="245"/>
      <c r="B261" s="18" t="s">
        <v>26</v>
      </c>
      <c r="C261" s="47">
        <v>50000</v>
      </c>
      <c r="D261" s="47">
        <v>50000</v>
      </c>
      <c r="E261" s="209">
        <f t="shared" si="7"/>
        <v>100</v>
      </c>
      <c r="F261" s="165"/>
      <c r="G261" s="165"/>
    </row>
    <row r="262" spans="1:7" ht="15.75" customHeight="1" x14ac:dyDescent="0.2">
      <c r="A262" s="29" t="s">
        <v>88</v>
      </c>
      <c r="B262" s="42" t="s">
        <v>120</v>
      </c>
      <c r="C262" s="50">
        <f>C263+C266+C269</f>
        <v>4170260</v>
      </c>
      <c r="D262" s="50">
        <f>D263+D266+D269</f>
        <v>4170260</v>
      </c>
      <c r="E262" s="209">
        <f t="shared" si="7"/>
        <v>100</v>
      </c>
      <c r="F262" s="165"/>
      <c r="G262" s="165"/>
    </row>
    <row r="263" spans="1:7" ht="17.25" customHeight="1" x14ac:dyDescent="0.2">
      <c r="A263" s="234"/>
      <c r="B263" s="18" t="s">
        <v>86</v>
      </c>
      <c r="C263" s="50">
        <f>C264</f>
        <v>4017154.04</v>
      </c>
      <c r="D263" s="50">
        <f>D264</f>
        <v>4017154.04</v>
      </c>
      <c r="E263" s="209">
        <f t="shared" si="7"/>
        <v>100</v>
      </c>
      <c r="F263" s="165"/>
      <c r="G263" s="165"/>
    </row>
    <row r="264" spans="1:7" ht="27.75" customHeight="1" x14ac:dyDescent="0.2">
      <c r="A264" s="233"/>
      <c r="B264" s="18" t="s">
        <v>29</v>
      </c>
      <c r="C264" s="50">
        <f>C265</f>
        <v>4017154.04</v>
      </c>
      <c r="D264" s="50">
        <f>D265</f>
        <v>4017154.04</v>
      </c>
      <c r="E264" s="209">
        <f t="shared" si="7"/>
        <v>100</v>
      </c>
      <c r="F264" s="165"/>
      <c r="G264" s="165"/>
    </row>
    <row r="265" spans="1:7" ht="14.25" customHeight="1" x14ac:dyDescent="0.2">
      <c r="A265" s="233"/>
      <c r="B265" s="18" t="s">
        <v>30</v>
      </c>
      <c r="C265" s="47">
        <v>4017154.04</v>
      </c>
      <c r="D265" s="47">
        <f>3998776.04+18378</f>
        <v>4017154.04</v>
      </c>
      <c r="E265" s="209">
        <f t="shared" si="7"/>
        <v>100</v>
      </c>
      <c r="F265" s="165"/>
      <c r="G265" s="165"/>
    </row>
    <row r="266" spans="1:7" ht="42" customHeight="1" x14ac:dyDescent="0.2">
      <c r="A266" s="233"/>
      <c r="B266" s="18" t="s">
        <v>58</v>
      </c>
      <c r="C266" s="50">
        <f>C267</f>
        <v>97673.85</v>
      </c>
      <c r="D266" s="50">
        <f>D267</f>
        <v>97673.85</v>
      </c>
      <c r="E266" s="209">
        <f t="shared" si="7"/>
        <v>100</v>
      </c>
      <c r="F266" s="165"/>
      <c r="G266" s="165"/>
    </row>
    <row r="267" spans="1:7" ht="27.75" customHeight="1" x14ac:dyDescent="0.2">
      <c r="A267" s="233"/>
      <c r="B267" s="18" t="s">
        <v>29</v>
      </c>
      <c r="C267" s="50">
        <f>C268</f>
        <v>97673.85</v>
      </c>
      <c r="D267" s="50">
        <f>D268</f>
        <v>97673.85</v>
      </c>
      <c r="E267" s="209">
        <f t="shared" si="7"/>
        <v>100</v>
      </c>
      <c r="F267" s="165"/>
      <c r="G267" s="165"/>
    </row>
    <row r="268" spans="1:7" ht="14.25" customHeight="1" x14ac:dyDescent="0.2">
      <c r="A268" s="233"/>
      <c r="B268" s="18" t="s">
        <v>30</v>
      </c>
      <c r="C268" s="47">
        <v>97673.85</v>
      </c>
      <c r="D268" s="47">
        <v>97673.85</v>
      </c>
      <c r="E268" s="209">
        <f t="shared" si="7"/>
        <v>100</v>
      </c>
      <c r="F268" s="165"/>
      <c r="G268" s="165"/>
    </row>
    <row r="269" spans="1:7" ht="51" x14ac:dyDescent="0.2">
      <c r="A269" s="233"/>
      <c r="B269" s="87" t="s">
        <v>167</v>
      </c>
      <c r="C269" s="47">
        <f>C270</f>
        <v>55432.11</v>
      </c>
      <c r="D269" s="47">
        <f>D270</f>
        <v>55432.11</v>
      </c>
      <c r="E269" s="209">
        <f t="shared" si="7"/>
        <v>100</v>
      </c>
      <c r="F269" s="165"/>
      <c r="G269" s="165"/>
    </row>
    <row r="270" spans="1:7" ht="25.5" x14ac:dyDescent="0.2">
      <c r="A270" s="233"/>
      <c r="B270" s="63" t="s">
        <v>29</v>
      </c>
      <c r="C270" s="47">
        <f>C271</f>
        <v>55432.11</v>
      </c>
      <c r="D270" s="47">
        <f>D271</f>
        <v>55432.11</v>
      </c>
      <c r="E270" s="209">
        <f t="shared" si="7"/>
        <v>100</v>
      </c>
      <c r="F270" s="165"/>
      <c r="G270" s="165"/>
    </row>
    <row r="271" spans="1:7" x14ac:dyDescent="0.2">
      <c r="A271" s="233"/>
      <c r="B271" s="87" t="s">
        <v>30</v>
      </c>
      <c r="C271" s="47">
        <v>55432.11</v>
      </c>
      <c r="D271" s="47">
        <v>55432.11</v>
      </c>
      <c r="E271" s="209">
        <f t="shared" si="7"/>
        <v>100</v>
      </c>
      <c r="F271" s="165"/>
      <c r="G271" s="165"/>
    </row>
    <row r="272" spans="1:7" x14ac:dyDescent="0.2">
      <c r="A272" s="244"/>
      <c r="B272" s="14"/>
      <c r="C272" s="43"/>
      <c r="D272" s="43"/>
      <c r="E272" s="208"/>
      <c r="F272" s="165"/>
      <c r="G272" s="165"/>
    </row>
    <row r="273" spans="1:7" ht="67.5" customHeight="1" x14ac:dyDescent="0.2">
      <c r="A273" s="38" t="s">
        <v>4</v>
      </c>
      <c r="B273" s="19" t="s">
        <v>148</v>
      </c>
      <c r="C273" s="44">
        <f>+C274+C281+C288</f>
        <v>4093720.6399999997</v>
      </c>
      <c r="D273" s="44">
        <f>+D274+D281+D288</f>
        <v>3928342.33</v>
      </c>
      <c r="E273" s="206">
        <f>D273/C273*100</f>
        <v>95.960195515441924</v>
      </c>
      <c r="F273" s="224" t="s">
        <v>187</v>
      </c>
      <c r="G273" s="225"/>
    </row>
    <row r="274" spans="1:7" ht="38.25" x14ac:dyDescent="0.2">
      <c r="A274" s="86"/>
      <c r="B274" s="74" t="s">
        <v>115</v>
      </c>
      <c r="C274" s="46">
        <f>C275+C277+C279</f>
        <v>548278.6399999999</v>
      </c>
      <c r="D274" s="46">
        <f>D275+D277+D279</f>
        <v>537038.6399999999</v>
      </c>
      <c r="E274" s="211">
        <f>D274/C274*100</f>
        <v>97.949947493850942</v>
      </c>
      <c r="F274" s="165"/>
      <c r="G274" s="165"/>
    </row>
    <row r="275" spans="1:7" ht="38.25" x14ac:dyDescent="0.2">
      <c r="A275" s="86"/>
      <c r="B275" s="40" t="s">
        <v>39</v>
      </c>
      <c r="C275" s="46">
        <f>C276</f>
        <v>264297.09999999998</v>
      </c>
      <c r="D275" s="46">
        <f>D276</f>
        <v>263697.09999999998</v>
      </c>
      <c r="E275" s="211">
        <f t="shared" ref="E275:E290" si="8">D275/C275*100</f>
        <v>99.772982753121397</v>
      </c>
      <c r="F275" s="165"/>
      <c r="G275" s="165"/>
    </row>
    <row r="276" spans="1:7" x14ac:dyDescent="0.2">
      <c r="A276" s="86"/>
      <c r="B276" s="40" t="s">
        <v>46</v>
      </c>
      <c r="C276" s="46">
        <v>264297.09999999998</v>
      </c>
      <c r="D276" s="46">
        <v>263697.09999999998</v>
      </c>
      <c r="E276" s="211">
        <f t="shared" si="8"/>
        <v>99.772982753121397</v>
      </c>
      <c r="F276" s="165"/>
      <c r="G276" s="165"/>
    </row>
    <row r="277" spans="1:7" ht="25.5" x14ac:dyDescent="0.2">
      <c r="A277" s="86"/>
      <c r="B277" s="40" t="s">
        <v>183</v>
      </c>
      <c r="C277" s="46">
        <f>C278</f>
        <v>279041.53999999998</v>
      </c>
      <c r="D277" s="46">
        <f>D278</f>
        <v>268401.53999999998</v>
      </c>
      <c r="E277" s="211">
        <f t="shared" si="8"/>
        <v>96.186947649443169</v>
      </c>
      <c r="F277" s="165"/>
      <c r="G277" s="165"/>
    </row>
    <row r="278" spans="1:7" ht="25.5" x14ac:dyDescent="0.2">
      <c r="A278" s="86"/>
      <c r="B278" s="18" t="s">
        <v>26</v>
      </c>
      <c r="C278" s="46">
        <v>279041.53999999998</v>
      </c>
      <c r="D278" s="46">
        <v>268401.53999999998</v>
      </c>
      <c r="E278" s="211">
        <f t="shared" si="8"/>
        <v>96.186947649443169</v>
      </c>
      <c r="F278" s="165"/>
      <c r="G278" s="165"/>
    </row>
    <row r="279" spans="1:7" x14ac:dyDescent="0.2">
      <c r="A279" s="116"/>
      <c r="B279" s="58" t="s">
        <v>35</v>
      </c>
      <c r="C279" s="46">
        <f>C280</f>
        <v>4940</v>
      </c>
      <c r="D279" s="46">
        <f>D280</f>
        <v>4940</v>
      </c>
      <c r="E279" s="211">
        <f t="shared" si="8"/>
        <v>100</v>
      </c>
      <c r="F279" s="165"/>
      <c r="G279" s="165"/>
    </row>
    <row r="280" spans="1:7" x14ac:dyDescent="0.2">
      <c r="A280" s="116"/>
      <c r="B280" s="97" t="s">
        <v>44</v>
      </c>
      <c r="C280" s="46">
        <v>4940</v>
      </c>
      <c r="D280" s="46">
        <v>4940</v>
      </c>
      <c r="E280" s="211">
        <f t="shared" si="8"/>
        <v>100</v>
      </c>
      <c r="F280" s="165"/>
      <c r="G280" s="165"/>
    </row>
    <row r="281" spans="1:7" ht="38.25" x14ac:dyDescent="0.2">
      <c r="A281" s="86"/>
      <c r="B281" s="74" t="s">
        <v>116</v>
      </c>
      <c r="C281" s="46">
        <f>C282+C284+C286</f>
        <v>1077662</v>
      </c>
      <c r="D281" s="46">
        <f>D282+D284+D286</f>
        <v>1001621.17</v>
      </c>
      <c r="E281" s="211">
        <f t="shared" si="8"/>
        <v>92.943907273338027</v>
      </c>
      <c r="F281" s="165"/>
      <c r="G281" s="165"/>
    </row>
    <row r="282" spans="1:7" ht="38.25" x14ac:dyDescent="0.2">
      <c r="A282" s="86"/>
      <c r="B282" s="40" t="s">
        <v>39</v>
      </c>
      <c r="C282" s="46">
        <f>C283</f>
        <v>407100</v>
      </c>
      <c r="D282" s="46">
        <f>D283</f>
        <v>406373.08</v>
      </c>
      <c r="E282" s="211">
        <f t="shared" si="8"/>
        <v>99.821439449766643</v>
      </c>
      <c r="F282" s="165"/>
      <c r="G282" s="165"/>
    </row>
    <row r="283" spans="1:7" x14ac:dyDescent="0.2">
      <c r="A283" s="86"/>
      <c r="B283" s="40" t="s">
        <v>46</v>
      </c>
      <c r="C283" s="46">
        <v>407100</v>
      </c>
      <c r="D283" s="46">
        <f>311806.27+94566.81</f>
        <v>406373.08</v>
      </c>
      <c r="E283" s="211">
        <f t="shared" si="8"/>
        <v>99.821439449766643</v>
      </c>
      <c r="F283" s="165"/>
      <c r="G283" s="165"/>
    </row>
    <row r="284" spans="1:7" ht="25.5" x14ac:dyDescent="0.2">
      <c r="A284" s="86"/>
      <c r="B284" s="40" t="s">
        <v>183</v>
      </c>
      <c r="C284" s="46">
        <f>C285</f>
        <v>457000</v>
      </c>
      <c r="D284" s="46">
        <f>D285</f>
        <v>381686.09</v>
      </c>
      <c r="E284" s="211">
        <f t="shared" si="8"/>
        <v>83.519932166301984</v>
      </c>
      <c r="F284" s="165"/>
      <c r="G284" s="165"/>
    </row>
    <row r="285" spans="1:7" ht="25.5" x14ac:dyDescent="0.2">
      <c r="A285" s="86"/>
      <c r="B285" s="18" t="s">
        <v>26</v>
      </c>
      <c r="C285" s="46">
        <v>457000</v>
      </c>
      <c r="D285" s="46">
        <v>381686.09</v>
      </c>
      <c r="E285" s="211">
        <f t="shared" si="8"/>
        <v>83.519932166301984</v>
      </c>
      <c r="F285" s="165"/>
      <c r="G285" s="165"/>
    </row>
    <row r="286" spans="1:7" x14ac:dyDescent="0.2">
      <c r="A286" s="108"/>
      <c r="B286" s="40" t="s">
        <v>32</v>
      </c>
      <c r="C286" s="46">
        <f>C287</f>
        <v>213562</v>
      </c>
      <c r="D286" s="46">
        <f>D287</f>
        <v>213562</v>
      </c>
      <c r="E286" s="211">
        <f t="shared" si="8"/>
        <v>100</v>
      </c>
      <c r="F286" s="165"/>
      <c r="G286" s="165"/>
    </row>
    <row r="287" spans="1:7" x14ac:dyDescent="0.2">
      <c r="A287" s="108"/>
      <c r="B287" s="15" t="s">
        <v>89</v>
      </c>
      <c r="C287" s="46">
        <v>213562</v>
      </c>
      <c r="D287" s="46">
        <v>213562</v>
      </c>
      <c r="E287" s="211">
        <f t="shared" si="8"/>
        <v>100</v>
      </c>
      <c r="F287" s="165"/>
      <c r="G287" s="165"/>
    </row>
    <row r="288" spans="1:7" ht="25.5" x14ac:dyDescent="0.2">
      <c r="A288" s="133"/>
      <c r="B288" s="74" t="s">
        <v>113</v>
      </c>
      <c r="C288" s="46">
        <f>C289</f>
        <v>2467780</v>
      </c>
      <c r="D288" s="46">
        <f>D289</f>
        <v>2389682.52</v>
      </c>
      <c r="E288" s="211">
        <f t="shared" si="8"/>
        <v>96.835314331099212</v>
      </c>
      <c r="F288" s="165"/>
      <c r="G288" s="165"/>
    </row>
    <row r="289" spans="1:7" ht="25.5" x14ac:dyDescent="0.2">
      <c r="A289" s="133"/>
      <c r="B289" s="40" t="s">
        <v>183</v>
      </c>
      <c r="C289" s="46">
        <f>C290</f>
        <v>2467780</v>
      </c>
      <c r="D289" s="46">
        <f>D290</f>
        <v>2389682.52</v>
      </c>
      <c r="E289" s="211">
        <f t="shared" si="8"/>
        <v>96.835314331099212</v>
      </c>
      <c r="F289" s="165"/>
      <c r="G289" s="165"/>
    </row>
    <row r="290" spans="1:7" ht="25.5" x14ac:dyDescent="0.2">
      <c r="A290" s="133"/>
      <c r="B290" s="18" t="s">
        <v>26</v>
      </c>
      <c r="C290" s="46">
        <v>2467780</v>
      </c>
      <c r="D290" s="46">
        <v>2389682.52</v>
      </c>
      <c r="E290" s="211">
        <f t="shared" si="8"/>
        <v>96.835314331099212</v>
      </c>
      <c r="F290" s="165"/>
      <c r="G290" s="165"/>
    </row>
    <row r="291" spans="1:7" x14ac:dyDescent="0.2">
      <c r="A291" s="60"/>
      <c r="B291" s="14"/>
      <c r="C291" s="43"/>
      <c r="D291" s="43"/>
      <c r="E291" s="208"/>
      <c r="F291" s="165"/>
      <c r="G291" s="165"/>
    </row>
    <row r="292" spans="1:7" ht="60.6" customHeight="1" x14ac:dyDescent="0.2">
      <c r="A292" s="9" t="s">
        <v>5</v>
      </c>
      <c r="B292" s="22" t="s">
        <v>129</v>
      </c>
      <c r="C292" s="44">
        <f>+C293+C296</f>
        <v>7800000</v>
      </c>
      <c r="D292" s="44">
        <f>+D293+D296</f>
        <v>270000</v>
      </c>
      <c r="E292" s="206">
        <f>D292/C292*100</f>
        <v>3.4615384615384617</v>
      </c>
      <c r="F292" s="224" t="s">
        <v>185</v>
      </c>
      <c r="G292" s="226"/>
    </row>
    <row r="293" spans="1:7" x14ac:dyDescent="0.2">
      <c r="A293" s="113"/>
      <c r="B293" s="115" t="s">
        <v>151</v>
      </c>
      <c r="C293" s="50">
        <f>C294</f>
        <v>1800000</v>
      </c>
      <c r="D293" s="50">
        <f>D294</f>
        <v>270000</v>
      </c>
      <c r="E293" s="209">
        <f>D293/C293*100</f>
        <v>15</v>
      </c>
      <c r="F293" s="165"/>
      <c r="G293" s="165"/>
    </row>
    <row r="294" spans="1:7" ht="25.5" x14ac:dyDescent="0.2">
      <c r="A294" s="113"/>
      <c r="B294" s="115" t="s">
        <v>90</v>
      </c>
      <c r="C294" s="50">
        <f>C295</f>
        <v>1800000</v>
      </c>
      <c r="D294" s="50">
        <f>D295</f>
        <v>270000</v>
      </c>
      <c r="E294" s="209">
        <f t="shared" ref="E294:E298" si="9">D294/C294*100</f>
        <v>15</v>
      </c>
      <c r="F294" s="165"/>
      <c r="G294" s="165"/>
    </row>
    <row r="295" spans="1:7" x14ac:dyDescent="0.2">
      <c r="A295" s="122"/>
      <c r="B295" s="125" t="s">
        <v>91</v>
      </c>
      <c r="C295" s="47">
        <v>1800000</v>
      </c>
      <c r="D295" s="47">
        <v>270000</v>
      </c>
      <c r="E295" s="209">
        <f t="shared" si="9"/>
        <v>15</v>
      </c>
      <c r="F295" s="165"/>
      <c r="G295" s="165"/>
    </row>
    <row r="296" spans="1:7" ht="13.5" customHeight="1" x14ac:dyDescent="0.2">
      <c r="A296" s="121"/>
      <c r="B296" s="87" t="s">
        <v>160</v>
      </c>
      <c r="C296" s="47">
        <f>C297</f>
        <v>6000000</v>
      </c>
      <c r="D296" s="47">
        <f>D297</f>
        <v>0</v>
      </c>
      <c r="E296" s="209">
        <f t="shared" si="9"/>
        <v>0</v>
      </c>
      <c r="F296" s="165"/>
      <c r="G296" s="165"/>
    </row>
    <row r="297" spans="1:7" ht="26.25" customHeight="1" x14ac:dyDescent="0.2">
      <c r="A297" s="121"/>
      <c r="B297" s="63" t="s">
        <v>29</v>
      </c>
      <c r="C297" s="47">
        <f>C298</f>
        <v>6000000</v>
      </c>
      <c r="D297" s="47">
        <f>D298</f>
        <v>0</v>
      </c>
      <c r="E297" s="209">
        <f t="shared" si="9"/>
        <v>0</v>
      </c>
      <c r="F297" s="165"/>
      <c r="G297" s="165"/>
    </row>
    <row r="298" spans="1:7" ht="13.5" customHeight="1" x14ac:dyDescent="0.2">
      <c r="A298" s="124"/>
      <c r="B298" s="87" t="s">
        <v>30</v>
      </c>
      <c r="C298" s="47">
        <v>6000000</v>
      </c>
      <c r="D298" s="47"/>
      <c r="E298" s="209">
        <f t="shared" si="9"/>
        <v>0</v>
      </c>
      <c r="F298" s="165"/>
      <c r="G298" s="165"/>
    </row>
    <row r="299" spans="1:7" x14ac:dyDescent="0.2">
      <c r="A299" s="60"/>
      <c r="B299" s="14"/>
      <c r="C299" s="43"/>
      <c r="D299" s="43"/>
      <c r="E299" s="208"/>
      <c r="F299" s="165"/>
      <c r="G299" s="165"/>
    </row>
    <row r="300" spans="1:7" ht="57.6" customHeight="1" x14ac:dyDescent="0.2">
      <c r="A300" s="9" t="s">
        <v>6</v>
      </c>
      <c r="B300" s="21" t="s">
        <v>140</v>
      </c>
      <c r="C300" s="44">
        <f>C301+C306</f>
        <v>300000</v>
      </c>
      <c r="D300" s="44">
        <f>D301+D306</f>
        <v>264578.34999999998</v>
      </c>
      <c r="E300" s="206">
        <f>D300/C300*100</f>
        <v>88.192783333333324</v>
      </c>
      <c r="F300" s="224" t="s">
        <v>186</v>
      </c>
      <c r="G300" s="226"/>
    </row>
    <row r="301" spans="1:7" x14ac:dyDescent="0.2">
      <c r="A301" s="243"/>
      <c r="B301" s="14" t="s">
        <v>67</v>
      </c>
      <c r="C301" s="43">
        <f>C302+C304</f>
        <v>84800</v>
      </c>
      <c r="D301" s="43">
        <f>D302+D304</f>
        <v>76078.350000000006</v>
      </c>
      <c r="E301" s="207">
        <f>D301/C301*100</f>
        <v>89.715035377358504</v>
      </c>
      <c r="F301" s="165"/>
      <c r="G301" s="165"/>
    </row>
    <row r="302" spans="1:7" ht="25.5" x14ac:dyDescent="0.2">
      <c r="A302" s="233"/>
      <c r="B302" s="40" t="s">
        <v>183</v>
      </c>
      <c r="C302" s="43">
        <f>C303</f>
        <v>50000</v>
      </c>
      <c r="D302" s="43">
        <f>D303</f>
        <v>41278.35</v>
      </c>
      <c r="E302" s="207">
        <f t="shared" ref="E302:E310" si="10">D302/C302*100</f>
        <v>82.556699999999992</v>
      </c>
      <c r="F302" s="165"/>
      <c r="G302" s="165"/>
    </row>
    <row r="303" spans="1:7" ht="25.5" x14ac:dyDescent="0.2">
      <c r="A303" s="233"/>
      <c r="B303" s="18" t="s">
        <v>26</v>
      </c>
      <c r="C303" s="46">
        <v>50000</v>
      </c>
      <c r="D303" s="46">
        <v>41278.35</v>
      </c>
      <c r="E303" s="207">
        <f t="shared" si="10"/>
        <v>82.556699999999992</v>
      </c>
      <c r="F303" s="165"/>
      <c r="G303" s="165"/>
    </row>
    <row r="304" spans="1:7" x14ac:dyDescent="0.2">
      <c r="A304" s="233"/>
      <c r="B304" s="40" t="s">
        <v>27</v>
      </c>
      <c r="C304" s="46">
        <f>C305</f>
        <v>34800</v>
      </c>
      <c r="D304" s="46">
        <f>D305</f>
        <v>34800</v>
      </c>
      <c r="E304" s="207">
        <f t="shared" si="10"/>
        <v>100</v>
      </c>
      <c r="F304" s="165"/>
      <c r="G304" s="165"/>
    </row>
    <row r="305" spans="1:7" x14ac:dyDescent="0.2">
      <c r="A305" s="233"/>
      <c r="B305" s="40" t="s">
        <v>118</v>
      </c>
      <c r="C305" s="46">
        <v>34800</v>
      </c>
      <c r="D305" s="46">
        <v>34800</v>
      </c>
      <c r="E305" s="207">
        <f t="shared" si="10"/>
        <v>100</v>
      </c>
      <c r="F305" s="165"/>
      <c r="G305" s="165"/>
    </row>
    <row r="306" spans="1:7" x14ac:dyDescent="0.2">
      <c r="A306" s="233"/>
      <c r="B306" s="23" t="s">
        <v>68</v>
      </c>
      <c r="C306" s="43">
        <f>C307+C309</f>
        <v>215200</v>
      </c>
      <c r="D306" s="43">
        <f>D307+D309</f>
        <v>188500</v>
      </c>
      <c r="E306" s="207">
        <f t="shared" si="10"/>
        <v>87.592936802973981</v>
      </c>
      <c r="F306" s="165"/>
      <c r="G306" s="165"/>
    </row>
    <row r="307" spans="1:7" ht="25.5" x14ac:dyDescent="0.2">
      <c r="A307" s="233"/>
      <c r="B307" s="40" t="s">
        <v>183</v>
      </c>
      <c r="C307" s="43">
        <f>C308</f>
        <v>165200</v>
      </c>
      <c r="D307" s="43">
        <f>D308</f>
        <v>145900</v>
      </c>
      <c r="E307" s="207">
        <f t="shared" si="10"/>
        <v>88.317191283292971</v>
      </c>
      <c r="F307" s="165"/>
      <c r="G307" s="165"/>
    </row>
    <row r="308" spans="1:7" ht="25.5" x14ac:dyDescent="0.2">
      <c r="A308" s="244"/>
      <c r="B308" s="18" t="s">
        <v>26</v>
      </c>
      <c r="C308" s="46">
        <v>165200</v>
      </c>
      <c r="D308" s="46">
        <v>145900</v>
      </c>
      <c r="E308" s="207">
        <f t="shared" si="10"/>
        <v>88.317191283292971</v>
      </c>
      <c r="F308" s="165"/>
      <c r="G308" s="165"/>
    </row>
    <row r="309" spans="1:7" x14ac:dyDescent="0.2">
      <c r="A309" s="103"/>
      <c r="B309" s="40" t="s">
        <v>27</v>
      </c>
      <c r="C309" s="46">
        <f>C310</f>
        <v>50000</v>
      </c>
      <c r="D309" s="46">
        <f>D310</f>
        <v>42600</v>
      </c>
      <c r="E309" s="207">
        <f t="shared" si="10"/>
        <v>85.2</v>
      </c>
      <c r="F309" s="165"/>
      <c r="G309" s="165"/>
    </row>
    <row r="310" spans="1:7" x14ac:dyDescent="0.2">
      <c r="A310" s="103"/>
      <c r="B310" s="40" t="s">
        <v>118</v>
      </c>
      <c r="C310" s="46">
        <v>50000</v>
      </c>
      <c r="D310" s="46">
        <v>42600</v>
      </c>
      <c r="E310" s="207">
        <f t="shared" si="10"/>
        <v>85.2</v>
      </c>
      <c r="F310" s="165"/>
      <c r="G310" s="165"/>
    </row>
    <row r="311" spans="1:7" x14ac:dyDescent="0.2">
      <c r="A311" s="61"/>
      <c r="B311" s="23"/>
      <c r="C311" s="43"/>
      <c r="D311" s="43"/>
      <c r="E311" s="208"/>
      <c r="F311" s="165"/>
      <c r="G311" s="165"/>
    </row>
    <row r="312" spans="1:7" ht="52.15" customHeight="1" x14ac:dyDescent="0.2">
      <c r="A312" s="70">
        <v>8</v>
      </c>
      <c r="B312" s="62" t="s">
        <v>99</v>
      </c>
      <c r="C312" s="45">
        <f>C313+C323+C347+C351</f>
        <v>352983484.88000005</v>
      </c>
      <c r="D312" s="45">
        <f>D313+D323+D347+D351</f>
        <v>296249755.58999997</v>
      </c>
      <c r="E312" s="205">
        <f>D312/C312*100</f>
        <v>83.927370055489362</v>
      </c>
      <c r="F312" s="224" t="s">
        <v>186</v>
      </c>
      <c r="G312" s="227"/>
    </row>
    <row r="313" spans="1:7" x14ac:dyDescent="0.2">
      <c r="A313" s="69" t="s">
        <v>107</v>
      </c>
      <c r="B313" s="65" t="s">
        <v>100</v>
      </c>
      <c r="C313" s="50">
        <f>C314+C317+C320</f>
        <v>7145076</v>
      </c>
      <c r="D313" s="50">
        <f>D314+D317+D320</f>
        <v>84075.71</v>
      </c>
      <c r="E313" s="209">
        <f>D313/C313*100</f>
        <v>1.1766944116479656</v>
      </c>
      <c r="F313" s="165"/>
      <c r="G313" s="165"/>
    </row>
    <row r="314" spans="1:7" x14ac:dyDescent="0.2">
      <c r="A314" s="243"/>
      <c r="B314" s="63" t="s">
        <v>101</v>
      </c>
      <c r="C314" s="43">
        <f>C315</f>
        <v>152076</v>
      </c>
      <c r="D314" s="43">
        <f>D315</f>
        <v>84075.71</v>
      </c>
      <c r="E314" s="207">
        <f>D314/C314*100</f>
        <v>55.285324443041638</v>
      </c>
      <c r="F314" s="165"/>
      <c r="G314" s="165"/>
    </row>
    <row r="315" spans="1:7" ht="25.5" x14ac:dyDescent="0.2">
      <c r="A315" s="233"/>
      <c r="B315" s="40" t="s">
        <v>183</v>
      </c>
      <c r="C315" s="43">
        <f>C316</f>
        <v>152076</v>
      </c>
      <c r="D315" s="43">
        <f>D316</f>
        <v>84075.71</v>
      </c>
      <c r="E315" s="207">
        <f t="shared" ref="E315:E354" si="11">D315/C315*100</f>
        <v>55.285324443041638</v>
      </c>
      <c r="F315" s="165"/>
      <c r="G315" s="165"/>
    </row>
    <row r="316" spans="1:7" ht="25.5" x14ac:dyDescent="0.2">
      <c r="A316" s="233"/>
      <c r="B316" s="58" t="s">
        <v>26</v>
      </c>
      <c r="C316" s="46">
        <v>152076</v>
      </c>
      <c r="D316" s="46">
        <v>84075.71</v>
      </c>
      <c r="E316" s="207">
        <f t="shared" si="11"/>
        <v>55.285324443041638</v>
      </c>
      <c r="F316" s="165"/>
      <c r="G316" s="165"/>
    </row>
    <row r="317" spans="1:7" ht="63.75" x14ac:dyDescent="0.2">
      <c r="A317" s="144"/>
      <c r="B317" s="149" t="s">
        <v>176</v>
      </c>
      <c r="C317" s="46">
        <f>C318</f>
        <v>6860000</v>
      </c>
      <c r="D317" s="46">
        <f>D318</f>
        <v>0</v>
      </c>
      <c r="E317" s="207">
        <f t="shared" si="11"/>
        <v>0</v>
      </c>
      <c r="F317" s="165"/>
      <c r="G317" s="165"/>
    </row>
    <row r="318" spans="1:7" ht="25.5" x14ac:dyDescent="0.2">
      <c r="A318" s="144"/>
      <c r="B318" s="63" t="s">
        <v>90</v>
      </c>
      <c r="C318" s="46">
        <f>C319</f>
        <v>6860000</v>
      </c>
      <c r="D318" s="46">
        <f>D319</f>
        <v>0</v>
      </c>
      <c r="E318" s="207">
        <f t="shared" si="11"/>
        <v>0</v>
      </c>
      <c r="F318" s="165"/>
      <c r="G318" s="165"/>
    </row>
    <row r="319" spans="1:7" x14ac:dyDescent="0.2">
      <c r="A319" s="144"/>
      <c r="B319" s="63" t="s">
        <v>91</v>
      </c>
      <c r="C319" s="46">
        <v>6860000</v>
      </c>
      <c r="D319" s="85"/>
      <c r="E319" s="207">
        <f t="shared" si="11"/>
        <v>0</v>
      </c>
      <c r="F319" s="165"/>
      <c r="G319" s="165"/>
    </row>
    <row r="320" spans="1:7" ht="51" x14ac:dyDescent="0.2">
      <c r="A320" s="144"/>
      <c r="B320" s="149" t="s">
        <v>177</v>
      </c>
      <c r="C320" s="46">
        <f>C321</f>
        <v>133000</v>
      </c>
      <c r="D320" s="46">
        <f>D321</f>
        <v>0</v>
      </c>
      <c r="E320" s="207">
        <f t="shared" si="11"/>
        <v>0</v>
      </c>
      <c r="F320" s="165"/>
      <c r="G320" s="165"/>
    </row>
    <row r="321" spans="1:7" ht="25.5" x14ac:dyDescent="0.2">
      <c r="A321" s="144"/>
      <c r="B321" s="63" t="s">
        <v>90</v>
      </c>
      <c r="C321" s="46">
        <f>C322</f>
        <v>133000</v>
      </c>
      <c r="D321" s="46">
        <f>D322</f>
        <v>0</v>
      </c>
      <c r="E321" s="207">
        <f t="shared" si="11"/>
        <v>0</v>
      </c>
      <c r="F321" s="165"/>
      <c r="G321" s="165"/>
    </row>
    <row r="322" spans="1:7" x14ac:dyDescent="0.2">
      <c r="A322" s="144"/>
      <c r="B322" s="63" t="s">
        <v>91</v>
      </c>
      <c r="C322" s="46">
        <v>133000</v>
      </c>
      <c r="D322" s="46"/>
      <c r="E322" s="207">
        <f t="shared" si="11"/>
        <v>0</v>
      </c>
      <c r="F322" s="165"/>
      <c r="G322" s="165"/>
    </row>
    <row r="323" spans="1:7" x14ac:dyDescent="0.2">
      <c r="A323" s="69" t="s">
        <v>109</v>
      </c>
      <c r="B323" s="65" t="s">
        <v>102</v>
      </c>
      <c r="C323" s="50">
        <f>C324+C327+C341+C344+C332+C335+C338</f>
        <v>344217512.28000003</v>
      </c>
      <c r="D323" s="50">
        <f>D324+D327+D341+D344+D332+D335+D338</f>
        <v>295236451.06999999</v>
      </c>
      <c r="E323" s="209">
        <f t="shared" si="11"/>
        <v>85.77031688900334</v>
      </c>
      <c r="F323" s="165"/>
      <c r="G323" s="165"/>
    </row>
    <row r="324" spans="1:7" x14ac:dyDescent="0.2">
      <c r="A324" s="104"/>
      <c r="B324" s="63" t="s">
        <v>103</v>
      </c>
      <c r="C324" s="43">
        <f>C325</f>
        <v>20000</v>
      </c>
      <c r="D324" s="43">
        <f>D325</f>
        <v>6000</v>
      </c>
      <c r="E324" s="207">
        <f t="shared" si="11"/>
        <v>30</v>
      </c>
      <c r="F324" s="165"/>
      <c r="G324" s="165"/>
    </row>
    <row r="325" spans="1:7" ht="25.5" x14ac:dyDescent="0.2">
      <c r="A325" s="105"/>
      <c r="B325" s="40" t="s">
        <v>183</v>
      </c>
      <c r="C325" s="43">
        <f>C326</f>
        <v>20000</v>
      </c>
      <c r="D325" s="43">
        <f>D326</f>
        <v>6000</v>
      </c>
      <c r="E325" s="207">
        <f t="shared" si="11"/>
        <v>30</v>
      </c>
      <c r="F325" s="165"/>
      <c r="G325" s="165"/>
    </row>
    <row r="326" spans="1:7" ht="25.5" x14ac:dyDescent="0.2">
      <c r="A326" s="105"/>
      <c r="B326" s="58" t="s">
        <v>26</v>
      </c>
      <c r="C326" s="46">
        <v>20000</v>
      </c>
      <c r="D326" s="46">
        <v>6000</v>
      </c>
      <c r="E326" s="207">
        <f t="shared" si="11"/>
        <v>30</v>
      </c>
      <c r="F326" s="165"/>
      <c r="G326" s="165"/>
    </row>
    <row r="327" spans="1:7" ht="25.5" x14ac:dyDescent="0.2">
      <c r="A327" s="116"/>
      <c r="B327" s="58" t="s">
        <v>154</v>
      </c>
      <c r="C327" s="46">
        <f>C330+C328</f>
        <v>458885.6</v>
      </c>
      <c r="D327" s="46">
        <f>D330+D328</f>
        <v>61862.76</v>
      </c>
      <c r="E327" s="207">
        <f t="shared" si="11"/>
        <v>13.481085481871736</v>
      </c>
      <c r="F327" s="165"/>
      <c r="G327" s="165"/>
    </row>
    <row r="328" spans="1:7" ht="25.5" x14ac:dyDescent="0.2">
      <c r="A328" s="150"/>
      <c r="B328" s="40" t="s">
        <v>183</v>
      </c>
      <c r="C328" s="46">
        <f>C329</f>
        <v>68480.399999999994</v>
      </c>
      <c r="D328" s="46">
        <f>D329</f>
        <v>61862.76</v>
      </c>
      <c r="E328" s="207">
        <f t="shared" si="11"/>
        <v>90.336446632905194</v>
      </c>
      <c r="F328" s="165"/>
      <c r="G328" s="165"/>
    </row>
    <row r="329" spans="1:7" ht="25.5" x14ac:dyDescent="0.2">
      <c r="A329" s="150"/>
      <c r="B329" s="58" t="s">
        <v>26</v>
      </c>
      <c r="C329" s="46">
        <v>68480.399999999994</v>
      </c>
      <c r="D329" s="85">
        <v>61862.76</v>
      </c>
      <c r="E329" s="207">
        <f t="shared" si="11"/>
        <v>90.336446632905194</v>
      </c>
      <c r="F329" s="165"/>
      <c r="G329" s="165"/>
    </row>
    <row r="330" spans="1:7" ht="25.5" x14ac:dyDescent="0.2">
      <c r="A330" s="116"/>
      <c r="B330" s="63" t="s">
        <v>90</v>
      </c>
      <c r="C330" s="46">
        <f>C331</f>
        <v>390405.2</v>
      </c>
      <c r="D330" s="46">
        <f>D331</f>
        <v>0</v>
      </c>
      <c r="E330" s="207">
        <f t="shared" si="11"/>
        <v>0</v>
      </c>
      <c r="F330" s="165"/>
      <c r="G330" s="165"/>
    </row>
    <row r="331" spans="1:7" x14ac:dyDescent="0.2">
      <c r="A331" s="116"/>
      <c r="B331" s="63" t="s">
        <v>91</v>
      </c>
      <c r="C331" s="46">
        <v>390405.2</v>
      </c>
      <c r="D331" s="46"/>
      <c r="E331" s="207">
        <f t="shared" si="11"/>
        <v>0</v>
      </c>
      <c r="F331" s="165"/>
      <c r="G331" s="165"/>
    </row>
    <row r="332" spans="1:7" x14ac:dyDescent="0.2">
      <c r="A332" s="136"/>
      <c r="B332" s="63" t="s">
        <v>171</v>
      </c>
      <c r="C332" s="46">
        <f>C333</f>
        <v>9240</v>
      </c>
      <c r="D332" s="46">
        <f>D333</f>
        <v>9240</v>
      </c>
      <c r="E332" s="207">
        <f t="shared" si="11"/>
        <v>100</v>
      </c>
      <c r="F332" s="165"/>
      <c r="G332" s="165"/>
    </row>
    <row r="333" spans="1:7" ht="25.5" x14ac:dyDescent="0.2">
      <c r="A333" s="136"/>
      <c r="B333" s="40" t="s">
        <v>183</v>
      </c>
      <c r="C333" s="46">
        <f>C334</f>
        <v>9240</v>
      </c>
      <c r="D333" s="46">
        <f>D334</f>
        <v>9240</v>
      </c>
      <c r="E333" s="207">
        <f t="shared" si="11"/>
        <v>100</v>
      </c>
      <c r="F333" s="165"/>
      <c r="G333" s="165"/>
    </row>
    <row r="334" spans="1:7" ht="25.5" x14ac:dyDescent="0.2">
      <c r="A334" s="136"/>
      <c r="B334" s="58" t="s">
        <v>26</v>
      </c>
      <c r="C334" s="46">
        <v>9240</v>
      </c>
      <c r="D334" s="46">
        <v>9240</v>
      </c>
      <c r="E334" s="207">
        <f t="shared" si="11"/>
        <v>100</v>
      </c>
      <c r="F334" s="165"/>
      <c r="G334" s="165"/>
    </row>
    <row r="335" spans="1:7" ht="38.25" x14ac:dyDescent="0.2">
      <c r="A335" s="142"/>
      <c r="B335" s="58" t="s">
        <v>174</v>
      </c>
      <c r="C335" s="46">
        <f>C336</f>
        <v>37592493</v>
      </c>
      <c r="D335" s="46">
        <f>D336</f>
        <v>37592493</v>
      </c>
      <c r="E335" s="207">
        <f t="shared" si="11"/>
        <v>100</v>
      </c>
      <c r="F335" s="165"/>
      <c r="G335" s="165"/>
    </row>
    <row r="336" spans="1:7" ht="25.5" x14ac:dyDescent="0.2">
      <c r="A336" s="142"/>
      <c r="B336" s="63" t="s">
        <v>90</v>
      </c>
      <c r="C336" s="46">
        <f>C337</f>
        <v>37592493</v>
      </c>
      <c r="D336" s="46">
        <f>D337</f>
        <v>37592493</v>
      </c>
      <c r="E336" s="207">
        <f t="shared" si="11"/>
        <v>100</v>
      </c>
      <c r="F336" s="165"/>
      <c r="G336" s="165"/>
    </row>
    <row r="337" spans="1:7" x14ac:dyDescent="0.2">
      <c r="A337" s="142"/>
      <c r="B337" s="63" t="s">
        <v>91</v>
      </c>
      <c r="C337" s="85">
        <v>37592493</v>
      </c>
      <c r="D337" s="85">
        <v>37592493</v>
      </c>
      <c r="E337" s="207">
        <f t="shared" si="11"/>
        <v>100</v>
      </c>
      <c r="F337" s="165"/>
      <c r="G337" s="165"/>
    </row>
    <row r="338" spans="1:7" ht="51" x14ac:dyDescent="0.2">
      <c r="A338" s="144"/>
      <c r="B338" s="63" t="s">
        <v>178</v>
      </c>
      <c r="C338" s="46">
        <f>C339</f>
        <v>12613938.800000001</v>
      </c>
      <c r="D338" s="46">
        <f>D339</f>
        <v>12613938.800000001</v>
      </c>
      <c r="E338" s="207">
        <f t="shared" si="11"/>
        <v>100</v>
      </c>
      <c r="F338" s="165"/>
      <c r="G338" s="165"/>
    </row>
    <row r="339" spans="1:7" ht="25.5" x14ac:dyDescent="0.2">
      <c r="A339" s="144"/>
      <c r="B339" s="63" t="s">
        <v>90</v>
      </c>
      <c r="C339" s="46">
        <f>C340</f>
        <v>12613938.800000001</v>
      </c>
      <c r="D339" s="46">
        <f>D340</f>
        <v>12613938.800000001</v>
      </c>
      <c r="E339" s="207">
        <f t="shared" si="11"/>
        <v>100</v>
      </c>
      <c r="F339" s="165"/>
      <c r="G339" s="165"/>
    </row>
    <row r="340" spans="1:7" x14ac:dyDescent="0.2">
      <c r="A340" s="144"/>
      <c r="B340" s="63" t="s">
        <v>91</v>
      </c>
      <c r="C340" s="85">
        <v>12613938.800000001</v>
      </c>
      <c r="D340" s="85">
        <v>12613938.800000001</v>
      </c>
      <c r="E340" s="207">
        <f t="shared" si="11"/>
        <v>100</v>
      </c>
      <c r="F340" s="165"/>
      <c r="G340" s="165"/>
    </row>
    <row r="341" spans="1:7" ht="51" x14ac:dyDescent="0.2">
      <c r="A341" s="143"/>
      <c r="B341" s="63" t="s">
        <v>165</v>
      </c>
      <c r="C341" s="46">
        <f>C342</f>
        <v>156894535.80000001</v>
      </c>
      <c r="D341" s="46">
        <f>D342</f>
        <v>156894535.80000001</v>
      </c>
      <c r="E341" s="207">
        <f t="shared" si="11"/>
        <v>100</v>
      </c>
      <c r="F341" s="165"/>
      <c r="G341" s="165"/>
    </row>
    <row r="342" spans="1:7" ht="25.5" x14ac:dyDescent="0.2">
      <c r="A342" s="61"/>
      <c r="B342" s="63" t="s">
        <v>90</v>
      </c>
      <c r="C342" s="46">
        <f>C343</f>
        <v>156894535.80000001</v>
      </c>
      <c r="D342" s="46">
        <f>D343</f>
        <v>156894535.80000001</v>
      </c>
      <c r="E342" s="207">
        <f t="shared" si="11"/>
        <v>100</v>
      </c>
      <c r="F342" s="165"/>
      <c r="G342" s="165"/>
    </row>
    <row r="343" spans="1:7" x14ac:dyDescent="0.2">
      <c r="A343" s="61"/>
      <c r="B343" s="63" t="s">
        <v>91</v>
      </c>
      <c r="C343" s="46">
        <v>156894535.80000001</v>
      </c>
      <c r="D343" s="46">
        <v>156894535.80000001</v>
      </c>
      <c r="E343" s="207">
        <f t="shared" si="11"/>
        <v>100</v>
      </c>
      <c r="F343" s="165"/>
      <c r="G343" s="165"/>
    </row>
    <row r="344" spans="1:7" x14ac:dyDescent="0.2">
      <c r="A344" s="93"/>
      <c r="B344" s="63" t="s">
        <v>166</v>
      </c>
      <c r="C344" s="46">
        <f>C345</f>
        <v>136628419.08000001</v>
      </c>
      <c r="D344" s="46">
        <f>D345</f>
        <v>88058380.709999993</v>
      </c>
      <c r="E344" s="207">
        <f t="shared" si="11"/>
        <v>64.450998776791224</v>
      </c>
      <c r="F344" s="165"/>
      <c r="G344" s="165"/>
    </row>
    <row r="345" spans="1:7" ht="25.5" x14ac:dyDescent="0.2">
      <c r="A345" s="130"/>
      <c r="B345" s="63" t="s">
        <v>90</v>
      </c>
      <c r="C345" s="46">
        <f>C346</f>
        <v>136628419.08000001</v>
      </c>
      <c r="D345" s="46">
        <f>D346</f>
        <v>88058380.709999993</v>
      </c>
      <c r="E345" s="207">
        <f t="shared" si="11"/>
        <v>64.450998776791224</v>
      </c>
      <c r="F345" s="165"/>
      <c r="G345" s="165"/>
    </row>
    <row r="346" spans="1:7" x14ac:dyDescent="0.2">
      <c r="A346" s="130"/>
      <c r="B346" s="63" t="s">
        <v>91</v>
      </c>
      <c r="C346" s="46">
        <v>136628419.08000001</v>
      </c>
      <c r="D346" s="46">
        <v>88058380.709999993</v>
      </c>
      <c r="E346" s="207">
        <f t="shared" si="11"/>
        <v>64.450998776791224</v>
      </c>
      <c r="F346" s="165"/>
      <c r="G346" s="165"/>
    </row>
    <row r="347" spans="1:7" x14ac:dyDescent="0.2">
      <c r="A347" s="69" t="s">
        <v>108</v>
      </c>
      <c r="B347" s="65" t="s">
        <v>104</v>
      </c>
      <c r="C347" s="50">
        <f t="shared" ref="C347:D349" si="12">C348</f>
        <v>50000</v>
      </c>
      <c r="D347" s="50">
        <f t="shared" si="12"/>
        <v>42000</v>
      </c>
      <c r="E347" s="209">
        <f t="shared" si="11"/>
        <v>84</v>
      </c>
      <c r="F347" s="165"/>
      <c r="G347" s="165"/>
    </row>
    <row r="348" spans="1:7" ht="25.5" x14ac:dyDescent="0.2">
      <c r="A348" s="101"/>
      <c r="B348" s="63" t="s">
        <v>131</v>
      </c>
      <c r="C348" s="50">
        <f t="shared" si="12"/>
        <v>50000</v>
      </c>
      <c r="D348" s="50">
        <f t="shared" si="12"/>
        <v>42000</v>
      </c>
      <c r="E348" s="207">
        <f t="shared" si="11"/>
        <v>84</v>
      </c>
      <c r="F348" s="165"/>
      <c r="G348" s="165"/>
    </row>
    <row r="349" spans="1:7" x14ac:dyDescent="0.2">
      <c r="A349" s="101"/>
      <c r="B349" s="64" t="s">
        <v>25</v>
      </c>
      <c r="C349" s="50">
        <f t="shared" si="12"/>
        <v>50000</v>
      </c>
      <c r="D349" s="50">
        <f t="shared" si="12"/>
        <v>42000</v>
      </c>
      <c r="E349" s="207">
        <f t="shared" si="11"/>
        <v>84</v>
      </c>
      <c r="F349" s="165"/>
      <c r="G349" s="165"/>
    </row>
    <row r="350" spans="1:7" ht="25.5" x14ac:dyDescent="0.2">
      <c r="A350" s="101"/>
      <c r="B350" s="58" t="s">
        <v>26</v>
      </c>
      <c r="C350" s="46">
        <v>50000</v>
      </c>
      <c r="D350" s="46">
        <v>42000</v>
      </c>
      <c r="E350" s="207">
        <f t="shared" si="11"/>
        <v>84</v>
      </c>
      <c r="F350" s="165"/>
      <c r="G350" s="165"/>
    </row>
    <row r="351" spans="1:7" x14ac:dyDescent="0.2">
      <c r="A351" s="69" t="s">
        <v>110</v>
      </c>
      <c r="B351" s="67" t="s">
        <v>105</v>
      </c>
      <c r="C351" s="50">
        <f t="shared" ref="C351:D353" si="13">C352</f>
        <v>1570896.6</v>
      </c>
      <c r="D351" s="50">
        <f t="shared" si="13"/>
        <v>887228.81</v>
      </c>
      <c r="E351" s="209">
        <f t="shared" si="11"/>
        <v>56.479134909325033</v>
      </c>
      <c r="F351" s="165"/>
      <c r="G351" s="165"/>
    </row>
    <row r="352" spans="1:7" ht="13.5" customHeight="1" x14ac:dyDescent="0.2">
      <c r="A352" s="243"/>
      <c r="B352" s="68" t="s">
        <v>106</v>
      </c>
      <c r="C352" s="43">
        <f t="shared" si="13"/>
        <v>1570896.6</v>
      </c>
      <c r="D352" s="43">
        <f t="shared" si="13"/>
        <v>887228.81</v>
      </c>
      <c r="E352" s="207">
        <f t="shared" si="11"/>
        <v>56.479134909325033</v>
      </c>
      <c r="F352" s="165"/>
      <c r="G352" s="165"/>
    </row>
    <row r="353" spans="1:7" ht="25.5" x14ac:dyDescent="0.2">
      <c r="A353" s="233"/>
      <c r="B353" s="40" t="s">
        <v>183</v>
      </c>
      <c r="C353" s="43">
        <f t="shared" si="13"/>
        <v>1570896.6</v>
      </c>
      <c r="D353" s="43">
        <f t="shared" si="13"/>
        <v>887228.81</v>
      </c>
      <c r="E353" s="207">
        <f t="shared" si="11"/>
        <v>56.479134909325033</v>
      </c>
      <c r="F353" s="165"/>
      <c r="G353" s="165"/>
    </row>
    <row r="354" spans="1:7" ht="25.5" x14ac:dyDescent="0.2">
      <c r="A354" s="244"/>
      <c r="B354" s="58" t="s">
        <v>26</v>
      </c>
      <c r="C354" s="43">
        <v>1570896.6</v>
      </c>
      <c r="D354" s="47">
        <v>887228.81</v>
      </c>
      <c r="E354" s="207">
        <f t="shared" si="11"/>
        <v>56.479134909325033</v>
      </c>
      <c r="F354" s="165"/>
      <c r="G354" s="165"/>
    </row>
    <row r="355" spans="1:7" x14ac:dyDescent="0.2">
      <c r="A355" s="61"/>
      <c r="B355" s="23"/>
      <c r="C355" s="43"/>
      <c r="D355" s="43"/>
      <c r="E355" s="208"/>
      <c r="F355" s="165"/>
      <c r="G355" s="165"/>
    </row>
    <row r="356" spans="1:7" ht="47.25" customHeight="1" x14ac:dyDescent="0.2">
      <c r="A356" s="9" t="s">
        <v>11</v>
      </c>
      <c r="B356" s="24" t="s">
        <v>141</v>
      </c>
      <c r="C356" s="44">
        <f>+C357</f>
        <v>1622333.95</v>
      </c>
      <c r="D356" s="44">
        <f>+D357</f>
        <v>1622333.95</v>
      </c>
      <c r="E356" s="206">
        <f>D356/C356*100</f>
        <v>100</v>
      </c>
      <c r="F356" s="224" t="s">
        <v>187</v>
      </c>
      <c r="G356" s="225"/>
    </row>
    <row r="357" spans="1:7" ht="18" customHeight="1" x14ac:dyDescent="0.2">
      <c r="A357" s="243"/>
      <c r="B357" s="14" t="s">
        <v>34</v>
      </c>
      <c r="C357" s="43">
        <f>C358</f>
        <v>1622333.95</v>
      </c>
      <c r="D357" s="43">
        <f>D358</f>
        <v>1622333.95</v>
      </c>
      <c r="E357" s="207">
        <f>D357/C357*100</f>
        <v>100</v>
      </c>
      <c r="F357" s="165"/>
      <c r="G357" s="165"/>
    </row>
    <row r="358" spans="1:7" x14ac:dyDescent="0.2">
      <c r="A358" s="233"/>
      <c r="B358" s="14" t="s">
        <v>32</v>
      </c>
      <c r="C358" s="43">
        <f>C359</f>
        <v>1622333.95</v>
      </c>
      <c r="D358" s="43">
        <f>D359</f>
        <v>1622333.95</v>
      </c>
      <c r="E358" s="207">
        <f t="shared" ref="E358:E359" si="14">D358/C358*100</f>
        <v>100</v>
      </c>
      <c r="F358" s="165"/>
      <c r="G358" s="165"/>
    </row>
    <row r="359" spans="1:7" x14ac:dyDescent="0.2">
      <c r="A359" s="233"/>
      <c r="B359" s="40" t="s">
        <v>89</v>
      </c>
      <c r="C359" s="46">
        <v>1622333.95</v>
      </c>
      <c r="D359" s="46">
        <v>1622333.95</v>
      </c>
      <c r="E359" s="207">
        <f t="shared" si="14"/>
        <v>100</v>
      </c>
      <c r="F359" s="165"/>
      <c r="G359" s="165"/>
    </row>
    <row r="360" spans="1:7" x14ac:dyDescent="0.2">
      <c r="A360" s="60"/>
      <c r="B360" s="14"/>
      <c r="C360" s="43"/>
      <c r="D360" s="43"/>
      <c r="E360" s="207"/>
      <c r="F360" s="165"/>
      <c r="G360" s="165"/>
    </row>
    <row r="361" spans="1:7" ht="42.75" customHeight="1" x14ac:dyDescent="0.2">
      <c r="A361" s="9" t="s">
        <v>7</v>
      </c>
      <c r="B361" s="21" t="s">
        <v>121</v>
      </c>
      <c r="C361" s="44">
        <f>C362+C376+C395</f>
        <v>67856520.300000012</v>
      </c>
      <c r="D361" s="44">
        <f>D362+D376+D395</f>
        <v>67779239.37000002</v>
      </c>
      <c r="E361" s="206">
        <f>D361/C361*100</f>
        <v>99.88611126880906</v>
      </c>
      <c r="F361" s="224" t="s">
        <v>187</v>
      </c>
      <c r="G361" s="225"/>
    </row>
    <row r="362" spans="1:7" ht="25.5" x14ac:dyDescent="0.2">
      <c r="A362" s="92" t="s">
        <v>123</v>
      </c>
      <c r="B362" s="96" t="s">
        <v>122</v>
      </c>
      <c r="C362" s="50">
        <f>C363+C368+C371</f>
        <v>15286300</v>
      </c>
      <c r="D362" s="50">
        <f>D363+D368+D371</f>
        <v>15245294.530000001</v>
      </c>
      <c r="E362" s="209">
        <f>D362/C362*100</f>
        <v>99.731750194618712</v>
      </c>
      <c r="F362" s="165"/>
      <c r="G362" s="165"/>
    </row>
    <row r="363" spans="1:7" ht="18" customHeight="1" x14ac:dyDescent="0.2">
      <c r="A363" s="234"/>
      <c r="B363" s="87" t="s">
        <v>43</v>
      </c>
      <c r="C363" s="50">
        <f>C364+C366</f>
        <v>10980300</v>
      </c>
      <c r="D363" s="50">
        <f>D364+D366</f>
        <v>10939294.530000001</v>
      </c>
      <c r="E363" s="209">
        <f>D363/C363*100</f>
        <v>99.626554192508408</v>
      </c>
      <c r="F363" s="165"/>
      <c r="G363" s="165"/>
    </row>
    <row r="364" spans="1:7" ht="38.25" x14ac:dyDescent="0.2">
      <c r="A364" s="233"/>
      <c r="B364" s="58" t="s">
        <v>39</v>
      </c>
      <c r="C364" s="50">
        <f>C365</f>
        <v>10000300</v>
      </c>
      <c r="D364" s="50">
        <f>D365</f>
        <v>9961418.0700000003</v>
      </c>
      <c r="E364" s="209">
        <f t="shared" ref="E364:E398" si="15">D364/C364*100</f>
        <v>99.611192364229069</v>
      </c>
      <c r="F364" s="165"/>
      <c r="G364" s="165"/>
    </row>
    <row r="365" spans="1:7" x14ac:dyDescent="0.2">
      <c r="A365" s="233"/>
      <c r="B365" s="58" t="s">
        <v>40</v>
      </c>
      <c r="C365" s="46">
        <v>10000300</v>
      </c>
      <c r="D365" s="46">
        <f>7424387.34+329818.8+2207211.93</f>
        <v>9961418.0700000003</v>
      </c>
      <c r="E365" s="209">
        <f t="shared" si="15"/>
        <v>99.611192364229069</v>
      </c>
      <c r="F365" s="165"/>
      <c r="G365" s="165"/>
    </row>
    <row r="366" spans="1:7" ht="25.5" x14ac:dyDescent="0.2">
      <c r="A366" s="233"/>
      <c r="B366" s="40" t="s">
        <v>183</v>
      </c>
      <c r="C366" s="50">
        <f>C367</f>
        <v>980000</v>
      </c>
      <c r="D366" s="50">
        <f>D367</f>
        <v>977876.46</v>
      </c>
      <c r="E366" s="209">
        <f t="shared" si="15"/>
        <v>99.783312244897957</v>
      </c>
      <c r="F366" s="165"/>
      <c r="G366" s="165"/>
    </row>
    <row r="367" spans="1:7" ht="25.5" x14ac:dyDescent="0.2">
      <c r="A367" s="233"/>
      <c r="B367" s="58" t="s">
        <v>26</v>
      </c>
      <c r="C367" s="46">
        <v>980000</v>
      </c>
      <c r="D367" s="46">
        <v>977876.46</v>
      </c>
      <c r="E367" s="209">
        <f t="shared" si="15"/>
        <v>99.783312244897957</v>
      </c>
      <c r="F367" s="165"/>
      <c r="G367" s="165"/>
    </row>
    <row r="368" spans="1:7" ht="25.5" x14ac:dyDescent="0.2">
      <c r="A368" s="233"/>
      <c r="B368" s="97" t="s">
        <v>112</v>
      </c>
      <c r="C368" s="50">
        <f>C369</f>
        <v>55000</v>
      </c>
      <c r="D368" s="50">
        <f>D369</f>
        <v>55000</v>
      </c>
      <c r="E368" s="209">
        <f t="shared" si="15"/>
        <v>100</v>
      </c>
      <c r="F368" s="165"/>
      <c r="G368" s="165"/>
    </row>
    <row r="369" spans="1:7" ht="25.5" x14ac:dyDescent="0.2">
      <c r="A369" s="233"/>
      <c r="B369" s="40" t="s">
        <v>183</v>
      </c>
      <c r="C369" s="50">
        <f>C370</f>
        <v>55000</v>
      </c>
      <c r="D369" s="50">
        <f>D370</f>
        <v>55000</v>
      </c>
      <c r="E369" s="209">
        <f t="shared" si="15"/>
        <v>100</v>
      </c>
      <c r="F369" s="165"/>
      <c r="G369" s="165"/>
    </row>
    <row r="370" spans="1:7" ht="25.5" x14ac:dyDescent="0.2">
      <c r="A370" s="233"/>
      <c r="B370" s="58" t="s">
        <v>26</v>
      </c>
      <c r="C370" s="46">
        <v>55000</v>
      </c>
      <c r="D370" s="46">
        <v>55000</v>
      </c>
      <c r="E370" s="209">
        <f t="shared" si="15"/>
        <v>100</v>
      </c>
      <c r="F370" s="165"/>
      <c r="G370" s="165"/>
    </row>
    <row r="371" spans="1:7" ht="25.5" x14ac:dyDescent="0.2">
      <c r="A371" s="233"/>
      <c r="B371" s="99" t="s">
        <v>49</v>
      </c>
      <c r="C371" s="50">
        <f>C372+C374</f>
        <v>4251000</v>
      </c>
      <c r="D371" s="50">
        <f>D372+D374</f>
        <v>4251000</v>
      </c>
      <c r="E371" s="209">
        <f t="shared" si="15"/>
        <v>100</v>
      </c>
      <c r="F371" s="165"/>
      <c r="G371" s="165"/>
    </row>
    <row r="372" spans="1:7" ht="38.25" x14ac:dyDescent="0.2">
      <c r="A372" s="233"/>
      <c r="B372" s="58" t="s">
        <v>39</v>
      </c>
      <c r="C372" s="50">
        <f>C373</f>
        <v>4244873</v>
      </c>
      <c r="D372" s="50">
        <f>D373</f>
        <v>4244873</v>
      </c>
      <c r="E372" s="209">
        <f t="shared" si="15"/>
        <v>100</v>
      </c>
      <c r="F372" s="165"/>
      <c r="G372" s="165"/>
    </row>
    <row r="373" spans="1:7" x14ac:dyDescent="0.2">
      <c r="A373" s="233"/>
      <c r="B373" s="58" t="s">
        <v>40</v>
      </c>
      <c r="C373" s="46">
        <f>3194827.03+97080+952965.97</f>
        <v>4244873</v>
      </c>
      <c r="D373" s="46">
        <f>3194827.03+97080+952965.97</f>
        <v>4244873</v>
      </c>
      <c r="E373" s="209">
        <f t="shared" si="15"/>
        <v>100</v>
      </c>
      <c r="F373" s="165"/>
      <c r="G373" s="165"/>
    </row>
    <row r="374" spans="1:7" ht="25.5" x14ac:dyDescent="0.2">
      <c r="A374" s="154"/>
      <c r="B374" s="40" t="s">
        <v>183</v>
      </c>
      <c r="C374" s="46">
        <f>C375</f>
        <v>6127</v>
      </c>
      <c r="D374" s="46">
        <f>D375</f>
        <v>6127</v>
      </c>
      <c r="E374" s="209">
        <f t="shared" si="15"/>
        <v>100</v>
      </c>
      <c r="F374" s="165"/>
      <c r="G374" s="165"/>
    </row>
    <row r="375" spans="1:7" ht="25.5" x14ac:dyDescent="0.2">
      <c r="A375" s="154"/>
      <c r="B375" s="58" t="s">
        <v>26</v>
      </c>
      <c r="C375" s="46">
        <v>6127</v>
      </c>
      <c r="D375" s="46">
        <v>6127</v>
      </c>
      <c r="E375" s="209">
        <f t="shared" si="15"/>
        <v>100</v>
      </c>
      <c r="F375" s="165"/>
      <c r="G375" s="165"/>
    </row>
    <row r="376" spans="1:7" ht="38.25" x14ac:dyDescent="0.2">
      <c r="A376" s="92" t="s">
        <v>125</v>
      </c>
      <c r="B376" s="98" t="s">
        <v>124</v>
      </c>
      <c r="C376" s="50">
        <f>C377+C383+C386+C389+C392+C380</f>
        <v>52232524.300000004</v>
      </c>
      <c r="D376" s="50">
        <f>D377+D383+D386+D389+D392+D380</f>
        <v>52232524.300000004</v>
      </c>
      <c r="E376" s="209">
        <f t="shared" si="15"/>
        <v>100</v>
      </c>
      <c r="F376" s="165"/>
      <c r="G376" s="165"/>
    </row>
    <row r="377" spans="1:7" x14ac:dyDescent="0.2">
      <c r="A377" s="234"/>
      <c r="B377" s="40" t="s">
        <v>133</v>
      </c>
      <c r="C377" s="43">
        <f>C378</f>
        <v>9759700</v>
      </c>
      <c r="D377" s="43">
        <f>D378</f>
        <v>9759700</v>
      </c>
      <c r="E377" s="209">
        <f t="shared" si="15"/>
        <v>100</v>
      </c>
      <c r="F377" s="165"/>
      <c r="G377" s="165"/>
    </row>
    <row r="378" spans="1:7" x14ac:dyDescent="0.2">
      <c r="A378" s="233"/>
      <c r="B378" s="14" t="s">
        <v>32</v>
      </c>
      <c r="C378" s="43">
        <f>C379</f>
        <v>9759700</v>
      </c>
      <c r="D378" s="43">
        <f>D379</f>
        <v>9759700</v>
      </c>
      <c r="E378" s="209">
        <f t="shared" si="15"/>
        <v>100</v>
      </c>
      <c r="F378" s="165"/>
      <c r="G378" s="165"/>
    </row>
    <row r="379" spans="1:7" x14ac:dyDescent="0.2">
      <c r="A379" s="233"/>
      <c r="B379" s="14" t="s">
        <v>37</v>
      </c>
      <c r="C379" s="46">
        <v>9759700</v>
      </c>
      <c r="D379" s="46">
        <v>9759700</v>
      </c>
      <c r="E379" s="209">
        <f t="shared" si="15"/>
        <v>100</v>
      </c>
      <c r="F379" s="165"/>
      <c r="G379" s="165"/>
    </row>
    <row r="380" spans="1:7" x14ac:dyDescent="0.2">
      <c r="A380" s="233"/>
      <c r="B380" s="40" t="s">
        <v>159</v>
      </c>
      <c r="C380" s="46">
        <f>C381</f>
        <v>4279770.5999999996</v>
      </c>
      <c r="D380" s="46">
        <f>D381</f>
        <v>4279770.5999999996</v>
      </c>
      <c r="E380" s="209">
        <f t="shared" si="15"/>
        <v>100</v>
      </c>
      <c r="F380" s="165"/>
      <c r="G380" s="165"/>
    </row>
    <row r="381" spans="1:7" x14ac:dyDescent="0.2">
      <c r="A381" s="233"/>
      <c r="B381" s="14" t="s">
        <v>32</v>
      </c>
      <c r="C381" s="46">
        <f>C382</f>
        <v>4279770.5999999996</v>
      </c>
      <c r="D381" s="46">
        <f>D382</f>
        <v>4279770.5999999996</v>
      </c>
      <c r="E381" s="209">
        <f t="shared" si="15"/>
        <v>100</v>
      </c>
      <c r="F381" s="165"/>
      <c r="G381" s="165"/>
    </row>
    <row r="382" spans="1:7" x14ac:dyDescent="0.2">
      <c r="A382" s="233"/>
      <c r="B382" s="14" t="s">
        <v>37</v>
      </c>
      <c r="C382" s="46">
        <v>4279770.5999999996</v>
      </c>
      <c r="D382" s="46">
        <v>4279770.5999999996</v>
      </c>
      <c r="E382" s="209">
        <f t="shared" si="15"/>
        <v>100</v>
      </c>
      <c r="F382" s="165"/>
      <c r="G382" s="165"/>
    </row>
    <row r="383" spans="1:7" x14ac:dyDescent="0.2">
      <c r="A383" s="233"/>
      <c r="B383" s="14" t="s">
        <v>19</v>
      </c>
      <c r="C383" s="43">
        <f>C384</f>
        <v>33306012.100000001</v>
      </c>
      <c r="D383" s="43">
        <f>D384</f>
        <v>33306012.100000001</v>
      </c>
      <c r="E383" s="209">
        <f t="shared" si="15"/>
        <v>100</v>
      </c>
      <c r="F383" s="165"/>
      <c r="G383" s="165"/>
    </row>
    <row r="384" spans="1:7" x14ac:dyDescent="0.2">
      <c r="A384" s="233"/>
      <c r="B384" s="14" t="s">
        <v>32</v>
      </c>
      <c r="C384" s="43">
        <f>C385</f>
        <v>33306012.100000001</v>
      </c>
      <c r="D384" s="43">
        <f>D385</f>
        <v>33306012.100000001</v>
      </c>
      <c r="E384" s="209">
        <f t="shared" si="15"/>
        <v>100</v>
      </c>
      <c r="F384" s="165"/>
      <c r="G384" s="165"/>
    </row>
    <row r="385" spans="1:7" x14ac:dyDescent="0.2">
      <c r="A385" s="233"/>
      <c r="B385" s="72" t="s">
        <v>33</v>
      </c>
      <c r="C385" s="46">
        <v>33306012.100000001</v>
      </c>
      <c r="D385" s="46">
        <v>33306012.100000001</v>
      </c>
      <c r="E385" s="209">
        <f t="shared" si="15"/>
        <v>100</v>
      </c>
      <c r="F385" s="165"/>
      <c r="G385" s="165"/>
    </row>
    <row r="386" spans="1:7" ht="25.5" x14ac:dyDescent="0.2">
      <c r="A386" s="233"/>
      <c r="B386" s="87" t="s">
        <v>50</v>
      </c>
      <c r="C386" s="50">
        <f>C387</f>
        <v>1736025.5</v>
      </c>
      <c r="D386" s="50">
        <f>D387</f>
        <v>1736025.5</v>
      </c>
      <c r="E386" s="209">
        <f t="shared" si="15"/>
        <v>100</v>
      </c>
      <c r="F386" s="165"/>
      <c r="G386" s="165"/>
    </row>
    <row r="387" spans="1:7" x14ac:dyDescent="0.2">
      <c r="A387" s="233"/>
      <c r="B387" s="68" t="s">
        <v>32</v>
      </c>
      <c r="C387" s="50">
        <f>C388</f>
        <v>1736025.5</v>
      </c>
      <c r="D387" s="50">
        <f>D388</f>
        <v>1736025.5</v>
      </c>
      <c r="E387" s="209">
        <f t="shared" si="15"/>
        <v>100</v>
      </c>
      <c r="F387" s="165"/>
      <c r="G387" s="165"/>
    </row>
    <row r="388" spans="1:7" x14ac:dyDescent="0.2">
      <c r="A388" s="233"/>
      <c r="B388" s="68" t="s">
        <v>48</v>
      </c>
      <c r="C388" s="47">
        <v>1736025.5</v>
      </c>
      <c r="D388" s="47">
        <v>1736025.5</v>
      </c>
      <c r="E388" s="209">
        <f t="shared" si="15"/>
        <v>100</v>
      </c>
      <c r="F388" s="165"/>
      <c r="G388" s="165"/>
    </row>
    <row r="389" spans="1:7" x14ac:dyDescent="0.2">
      <c r="A389" s="233"/>
      <c r="B389" s="72" t="s">
        <v>20</v>
      </c>
      <c r="C389" s="43">
        <f>C390</f>
        <v>2171016.1</v>
      </c>
      <c r="D389" s="43">
        <f>D390</f>
        <v>2171016.1</v>
      </c>
      <c r="E389" s="209">
        <f t="shared" si="15"/>
        <v>100</v>
      </c>
      <c r="F389" s="165"/>
      <c r="G389" s="165"/>
    </row>
    <row r="390" spans="1:7" x14ac:dyDescent="0.2">
      <c r="A390" s="233"/>
      <c r="B390" s="72" t="s">
        <v>32</v>
      </c>
      <c r="C390" s="43">
        <f>C391</f>
        <v>2171016.1</v>
      </c>
      <c r="D390" s="43">
        <f>D391</f>
        <v>2171016.1</v>
      </c>
      <c r="E390" s="209">
        <f t="shared" si="15"/>
        <v>100</v>
      </c>
      <c r="F390" s="165"/>
      <c r="G390" s="165"/>
    </row>
    <row r="391" spans="1:7" x14ac:dyDescent="0.2">
      <c r="A391" s="233"/>
      <c r="B391" s="72" t="s">
        <v>37</v>
      </c>
      <c r="C391" s="46">
        <v>2171016.1</v>
      </c>
      <c r="D391" s="46">
        <v>2171016.1</v>
      </c>
      <c r="E391" s="209">
        <f t="shared" si="15"/>
        <v>100</v>
      </c>
      <c r="F391" s="165"/>
      <c r="G391" s="165"/>
    </row>
    <row r="392" spans="1:7" ht="38.25" x14ac:dyDescent="0.2">
      <c r="A392" s="233"/>
      <c r="B392" s="68" t="s">
        <v>142</v>
      </c>
      <c r="C392" s="47">
        <f>C393</f>
        <v>980000</v>
      </c>
      <c r="D392" s="47">
        <f>D393</f>
        <v>980000</v>
      </c>
      <c r="E392" s="209">
        <f t="shared" si="15"/>
        <v>100</v>
      </c>
      <c r="F392" s="165"/>
      <c r="G392" s="165"/>
    </row>
    <row r="393" spans="1:7" x14ac:dyDescent="0.2">
      <c r="A393" s="233"/>
      <c r="B393" s="68" t="s">
        <v>32</v>
      </c>
      <c r="C393" s="50">
        <f>C394</f>
        <v>980000</v>
      </c>
      <c r="D393" s="50">
        <f>D394</f>
        <v>980000</v>
      </c>
      <c r="E393" s="209">
        <f t="shared" si="15"/>
        <v>100</v>
      </c>
      <c r="F393" s="165"/>
      <c r="G393" s="165"/>
    </row>
    <row r="394" spans="1:7" x14ac:dyDescent="0.2">
      <c r="A394" s="244"/>
      <c r="B394" s="68" t="s">
        <v>48</v>
      </c>
      <c r="C394" s="47">
        <v>980000</v>
      </c>
      <c r="D394" s="47">
        <v>980000</v>
      </c>
      <c r="E394" s="209">
        <f t="shared" si="15"/>
        <v>100</v>
      </c>
      <c r="F394" s="165"/>
      <c r="G394" s="165"/>
    </row>
    <row r="395" spans="1:7" ht="25.5" x14ac:dyDescent="0.2">
      <c r="A395" s="91" t="s">
        <v>127</v>
      </c>
      <c r="B395" s="67" t="s">
        <v>126</v>
      </c>
      <c r="C395" s="50">
        <f t="shared" ref="C395:D397" si="16">C396</f>
        <v>337696</v>
      </c>
      <c r="D395" s="50">
        <f t="shared" si="16"/>
        <v>301420.53999999998</v>
      </c>
      <c r="E395" s="209">
        <f t="shared" si="15"/>
        <v>89.257953899365106</v>
      </c>
      <c r="F395" s="165"/>
      <c r="G395" s="165"/>
    </row>
    <row r="396" spans="1:7" x14ac:dyDescent="0.2">
      <c r="A396" s="234"/>
      <c r="B396" s="68" t="s">
        <v>51</v>
      </c>
      <c r="C396" s="50">
        <f t="shared" si="16"/>
        <v>337696</v>
      </c>
      <c r="D396" s="50">
        <f t="shared" si="16"/>
        <v>301420.53999999998</v>
      </c>
      <c r="E396" s="209">
        <f t="shared" si="15"/>
        <v>89.257953899365106</v>
      </c>
      <c r="F396" s="165"/>
      <c r="G396" s="165"/>
    </row>
    <row r="397" spans="1:7" x14ac:dyDescent="0.2">
      <c r="A397" s="233"/>
      <c r="B397" s="68" t="s">
        <v>52</v>
      </c>
      <c r="C397" s="50">
        <f t="shared" si="16"/>
        <v>337696</v>
      </c>
      <c r="D397" s="50">
        <f t="shared" si="16"/>
        <v>301420.53999999998</v>
      </c>
      <c r="E397" s="209">
        <f t="shared" si="15"/>
        <v>89.257953899365106</v>
      </c>
      <c r="F397" s="165"/>
      <c r="G397" s="165"/>
    </row>
    <row r="398" spans="1:7" x14ac:dyDescent="0.2">
      <c r="A398" s="244"/>
      <c r="B398" s="68" t="s">
        <v>51</v>
      </c>
      <c r="C398" s="46">
        <v>337696</v>
      </c>
      <c r="D398" s="46">
        <v>301420.53999999998</v>
      </c>
      <c r="E398" s="209">
        <f t="shared" si="15"/>
        <v>89.257953899365106</v>
      </c>
      <c r="F398" s="165"/>
      <c r="G398" s="165"/>
    </row>
    <row r="399" spans="1:7" x14ac:dyDescent="0.2">
      <c r="A399" s="93"/>
      <c r="B399" s="14"/>
      <c r="C399" s="43"/>
      <c r="D399" s="43"/>
      <c r="E399" s="208"/>
      <c r="F399" s="165"/>
      <c r="G399" s="165"/>
    </row>
    <row r="400" spans="1:7" ht="52.15" customHeight="1" x14ac:dyDescent="0.2">
      <c r="A400" s="9" t="s">
        <v>12</v>
      </c>
      <c r="B400" s="21" t="s">
        <v>143</v>
      </c>
      <c r="C400" s="44">
        <f t="shared" ref="C400:D402" si="17">C401</f>
        <v>30000</v>
      </c>
      <c r="D400" s="44">
        <f t="shared" si="17"/>
        <v>30000</v>
      </c>
      <c r="E400" s="206">
        <f>D400/C400*100</f>
        <v>100</v>
      </c>
      <c r="F400" s="224" t="s">
        <v>187</v>
      </c>
      <c r="G400" s="225"/>
    </row>
    <row r="401" spans="1:7" ht="16.5" customHeight="1" x14ac:dyDescent="0.2">
      <c r="A401" s="232"/>
      <c r="B401" s="14" t="s">
        <v>21</v>
      </c>
      <c r="C401" s="43">
        <f t="shared" si="17"/>
        <v>30000</v>
      </c>
      <c r="D401" s="43">
        <f t="shared" si="17"/>
        <v>30000</v>
      </c>
      <c r="E401" s="207">
        <f>D401/C401*100</f>
        <v>100</v>
      </c>
      <c r="F401" s="165"/>
      <c r="G401" s="165"/>
    </row>
    <row r="402" spans="1:7" ht="25.5" x14ac:dyDescent="0.2">
      <c r="A402" s="233"/>
      <c r="B402" s="40" t="s">
        <v>183</v>
      </c>
      <c r="C402" s="43">
        <f t="shared" si="17"/>
        <v>30000</v>
      </c>
      <c r="D402" s="43">
        <f t="shared" si="17"/>
        <v>30000</v>
      </c>
      <c r="E402" s="207">
        <f t="shared" ref="E402:E403" si="18">D402/C402*100</f>
        <v>100</v>
      </c>
      <c r="F402" s="165"/>
      <c r="G402" s="165"/>
    </row>
    <row r="403" spans="1:7" ht="25.5" x14ac:dyDescent="0.2">
      <c r="A403" s="233"/>
      <c r="B403" s="18" t="s">
        <v>26</v>
      </c>
      <c r="C403" s="47">
        <v>30000</v>
      </c>
      <c r="D403" s="47">
        <v>30000</v>
      </c>
      <c r="E403" s="207">
        <f t="shared" si="18"/>
        <v>100</v>
      </c>
      <c r="F403" s="165"/>
      <c r="G403" s="165"/>
    </row>
    <row r="404" spans="1:7" x14ac:dyDescent="0.2">
      <c r="A404" s="60"/>
      <c r="B404" s="14"/>
      <c r="C404" s="43"/>
      <c r="D404" s="43"/>
      <c r="E404" s="208"/>
      <c r="F404" s="165"/>
      <c r="G404" s="165"/>
    </row>
    <row r="405" spans="1:7" ht="39.6" customHeight="1" x14ac:dyDescent="0.2">
      <c r="A405" s="109" t="s">
        <v>9</v>
      </c>
      <c r="B405" s="71" t="s">
        <v>146</v>
      </c>
      <c r="C405" s="44">
        <f>C406</f>
        <v>100000</v>
      </c>
      <c r="D405" s="44">
        <f>D406</f>
        <v>99902.64</v>
      </c>
      <c r="E405" s="206">
        <f>D405/C405*100</f>
        <v>99.902639999999991</v>
      </c>
      <c r="F405" s="224" t="s">
        <v>187</v>
      </c>
      <c r="G405" s="225"/>
    </row>
    <row r="406" spans="1:7" x14ac:dyDescent="0.2">
      <c r="A406" s="234"/>
      <c r="B406" s="25" t="s">
        <v>38</v>
      </c>
      <c r="C406" s="43">
        <f t="shared" ref="C406:D407" si="19">C407</f>
        <v>100000</v>
      </c>
      <c r="D406" s="43">
        <f t="shared" si="19"/>
        <v>99902.64</v>
      </c>
      <c r="E406" s="207">
        <f>D406/C406*100</f>
        <v>99.902639999999991</v>
      </c>
      <c r="F406" s="165"/>
      <c r="G406" s="165"/>
    </row>
    <row r="407" spans="1:7" ht="25.5" x14ac:dyDescent="0.2">
      <c r="A407" s="233"/>
      <c r="B407" s="40" t="s">
        <v>183</v>
      </c>
      <c r="C407" s="43">
        <f t="shared" si="19"/>
        <v>100000</v>
      </c>
      <c r="D407" s="43">
        <f t="shared" si="19"/>
        <v>99902.64</v>
      </c>
      <c r="E407" s="207">
        <f t="shared" ref="E407:E408" si="20">D407/C407*100</f>
        <v>99.902639999999991</v>
      </c>
      <c r="F407" s="165"/>
      <c r="G407" s="165"/>
    </row>
    <row r="408" spans="1:7" ht="25.5" x14ac:dyDescent="0.2">
      <c r="A408" s="233"/>
      <c r="B408" s="18" t="s">
        <v>26</v>
      </c>
      <c r="C408" s="46">
        <v>100000</v>
      </c>
      <c r="D408" s="46">
        <v>99902.64</v>
      </c>
      <c r="E408" s="207">
        <f t="shared" si="20"/>
        <v>99.902639999999991</v>
      </c>
      <c r="F408" s="165"/>
      <c r="G408" s="165"/>
    </row>
    <row r="409" spans="1:7" ht="8.4499999999999993" customHeight="1" x14ac:dyDescent="0.2">
      <c r="A409" s="60"/>
      <c r="B409" s="14"/>
      <c r="C409" s="43"/>
      <c r="D409" s="43"/>
      <c r="E409" s="208"/>
      <c r="F409" s="165"/>
      <c r="G409" s="165"/>
    </row>
    <row r="410" spans="1:7" ht="57.6" customHeight="1" x14ac:dyDescent="0.2">
      <c r="A410" s="52">
        <v>13</v>
      </c>
      <c r="B410" s="19" t="s">
        <v>111</v>
      </c>
      <c r="C410" s="45">
        <f t="shared" ref="C410:D412" si="21">C411</f>
        <v>20000</v>
      </c>
      <c r="D410" s="45">
        <f t="shared" si="21"/>
        <v>10200</v>
      </c>
      <c r="E410" s="205">
        <f>D410/C410*100</f>
        <v>51</v>
      </c>
      <c r="F410" s="224" t="s">
        <v>185</v>
      </c>
      <c r="G410" s="226"/>
    </row>
    <row r="411" spans="1:7" ht="25.5" x14ac:dyDescent="0.2">
      <c r="A411" s="243"/>
      <c r="B411" s="14" t="s">
        <v>93</v>
      </c>
      <c r="C411" s="43">
        <f t="shared" si="21"/>
        <v>20000</v>
      </c>
      <c r="D411" s="43">
        <f t="shared" si="21"/>
        <v>10200</v>
      </c>
      <c r="E411" s="207">
        <f>D411/C411*100</f>
        <v>51</v>
      </c>
      <c r="F411" s="165"/>
      <c r="G411" s="165"/>
    </row>
    <row r="412" spans="1:7" x14ac:dyDescent="0.2">
      <c r="A412" s="233"/>
      <c r="B412" s="14" t="s">
        <v>27</v>
      </c>
      <c r="C412" s="43">
        <f t="shared" si="21"/>
        <v>20000</v>
      </c>
      <c r="D412" s="43">
        <f t="shared" si="21"/>
        <v>10200</v>
      </c>
      <c r="E412" s="207">
        <f t="shared" ref="E412:E413" si="22">D412/C412*100</f>
        <v>51</v>
      </c>
      <c r="F412" s="165"/>
      <c r="G412" s="165"/>
    </row>
    <row r="413" spans="1:7" x14ac:dyDescent="0.2">
      <c r="A413" s="233"/>
      <c r="B413" s="14" t="s">
        <v>47</v>
      </c>
      <c r="C413" s="46">
        <v>20000</v>
      </c>
      <c r="D413" s="46">
        <v>10200</v>
      </c>
      <c r="E413" s="207">
        <f t="shared" si="22"/>
        <v>51</v>
      </c>
      <c r="F413" s="165"/>
      <c r="G413" s="165"/>
    </row>
    <row r="414" spans="1:7" x14ac:dyDescent="0.2">
      <c r="A414" s="60"/>
      <c r="B414" s="14"/>
      <c r="C414" s="43"/>
      <c r="D414" s="43"/>
      <c r="E414" s="208"/>
      <c r="F414" s="165"/>
      <c r="G414" s="165"/>
    </row>
    <row r="415" spans="1:7" ht="75" x14ac:dyDescent="0.2">
      <c r="A415" s="77">
        <v>14</v>
      </c>
      <c r="B415" s="78" t="s">
        <v>144</v>
      </c>
      <c r="C415" s="79">
        <f>C416+C419+C422</f>
        <v>2325013</v>
      </c>
      <c r="D415" s="79">
        <f>D416+D419+D422</f>
        <v>2125013</v>
      </c>
      <c r="E415" s="212">
        <f>D415/C415*100</f>
        <v>91.397897560142667</v>
      </c>
      <c r="F415" s="224" t="s">
        <v>187</v>
      </c>
      <c r="G415" s="225"/>
    </row>
    <row r="416" spans="1:7" x14ac:dyDescent="0.2">
      <c r="A416" s="110"/>
      <c r="B416" s="111" t="s">
        <v>55</v>
      </c>
      <c r="C416" s="84">
        <f>C417</f>
        <v>200000</v>
      </c>
      <c r="D416" s="84">
        <f>D417</f>
        <v>0</v>
      </c>
      <c r="E416" s="213">
        <f>D416/C416*100</f>
        <v>0</v>
      </c>
      <c r="F416" s="165"/>
      <c r="G416" s="165"/>
    </row>
    <row r="417" spans="1:7" x14ac:dyDescent="0.2">
      <c r="A417" s="110"/>
      <c r="B417" s="40" t="s">
        <v>35</v>
      </c>
      <c r="C417" s="84">
        <f>C418</f>
        <v>200000</v>
      </c>
      <c r="D417" s="84">
        <f>D418</f>
        <v>0</v>
      </c>
      <c r="E417" s="213">
        <f t="shared" ref="E417:E424" si="23">D417/C417*100</f>
        <v>0</v>
      </c>
      <c r="F417" s="165"/>
      <c r="G417" s="165"/>
    </row>
    <row r="418" spans="1:7" x14ac:dyDescent="0.2">
      <c r="A418" s="110"/>
      <c r="B418" s="40" t="s">
        <v>45</v>
      </c>
      <c r="C418" s="84">
        <v>200000</v>
      </c>
      <c r="D418" s="84"/>
      <c r="E418" s="213">
        <f t="shared" si="23"/>
        <v>0</v>
      </c>
      <c r="F418" s="165"/>
      <c r="G418" s="165"/>
    </row>
    <row r="419" spans="1:7" x14ac:dyDescent="0.2">
      <c r="A419" s="110"/>
      <c r="B419" s="111" t="s">
        <v>92</v>
      </c>
      <c r="C419" s="84">
        <f>C420</f>
        <v>57000</v>
      </c>
      <c r="D419" s="84">
        <f>D420</f>
        <v>57000</v>
      </c>
      <c r="E419" s="213">
        <f t="shared" si="23"/>
        <v>100</v>
      </c>
      <c r="F419" s="165"/>
      <c r="G419" s="165"/>
    </row>
    <row r="420" spans="1:7" x14ac:dyDescent="0.2">
      <c r="A420" s="110"/>
      <c r="B420" s="40" t="s">
        <v>32</v>
      </c>
      <c r="C420" s="84">
        <f>C421</f>
        <v>57000</v>
      </c>
      <c r="D420" s="84">
        <f>D421</f>
        <v>57000</v>
      </c>
      <c r="E420" s="213">
        <f t="shared" si="23"/>
        <v>100</v>
      </c>
      <c r="F420" s="165"/>
      <c r="G420" s="165"/>
    </row>
    <row r="421" spans="1:7" x14ac:dyDescent="0.2">
      <c r="A421" s="110"/>
      <c r="B421" s="112" t="s">
        <v>33</v>
      </c>
      <c r="C421" s="84">
        <v>57000</v>
      </c>
      <c r="D421" s="50">
        <v>57000</v>
      </c>
      <c r="E421" s="213">
        <f t="shared" si="23"/>
        <v>100</v>
      </c>
      <c r="F421" s="165"/>
      <c r="G421" s="165"/>
    </row>
    <row r="422" spans="1:7" x14ac:dyDescent="0.2">
      <c r="A422" s="243"/>
      <c r="B422" s="75" t="s">
        <v>128</v>
      </c>
      <c r="C422" s="51">
        <f>C423</f>
        <v>2068013</v>
      </c>
      <c r="D422" s="51">
        <f>D423</f>
        <v>2068013</v>
      </c>
      <c r="E422" s="213">
        <f t="shared" si="23"/>
        <v>100</v>
      </c>
      <c r="F422" s="165"/>
      <c r="G422" s="165"/>
    </row>
    <row r="423" spans="1:7" x14ac:dyDescent="0.2">
      <c r="A423" s="233"/>
      <c r="B423" s="68" t="s">
        <v>32</v>
      </c>
      <c r="C423" s="51">
        <f t="shared" ref="C423:D423" si="24">C424</f>
        <v>2068013</v>
      </c>
      <c r="D423" s="51">
        <f t="shared" si="24"/>
        <v>2068013</v>
      </c>
      <c r="E423" s="213">
        <f t="shared" si="23"/>
        <v>100</v>
      </c>
      <c r="F423" s="165"/>
      <c r="G423" s="165"/>
    </row>
    <row r="424" spans="1:7" x14ac:dyDescent="0.2">
      <c r="A424" s="233"/>
      <c r="B424" s="63" t="s">
        <v>33</v>
      </c>
      <c r="C424" s="50">
        <v>2068013</v>
      </c>
      <c r="D424" s="50">
        <v>2068013</v>
      </c>
      <c r="E424" s="213">
        <f t="shared" si="23"/>
        <v>100</v>
      </c>
      <c r="F424" s="165"/>
      <c r="G424" s="165"/>
    </row>
    <row r="425" spans="1:7" ht="12.75" customHeight="1" x14ac:dyDescent="0.2">
      <c r="A425" s="93"/>
      <c r="B425" s="80"/>
      <c r="C425" s="51"/>
      <c r="D425" s="51"/>
      <c r="E425" s="214"/>
      <c r="F425" s="165"/>
      <c r="G425" s="165"/>
    </row>
    <row r="426" spans="1:7" ht="54.6" customHeight="1" x14ac:dyDescent="0.2">
      <c r="A426" s="66">
        <v>15</v>
      </c>
      <c r="B426" s="81" t="s">
        <v>145</v>
      </c>
      <c r="C426" s="79">
        <f>C427</f>
        <v>230000</v>
      </c>
      <c r="D426" s="79">
        <f>D427</f>
        <v>230000</v>
      </c>
      <c r="E426" s="212">
        <f>D426/C426*100</f>
        <v>100</v>
      </c>
      <c r="F426" s="224" t="s">
        <v>187</v>
      </c>
      <c r="G426" s="225"/>
    </row>
    <row r="427" spans="1:7" x14ac:dyDescent="0.2">
      <c r="A427" s="243"/>
      <c r="B427" s="54" t="s">
        <v>94</v>
      </c>
      <c r="C427" s="51">
        <f t="shared" ref="C427:D428" si="25">C428</f>
        <v>230000</v>
      </c>
      <c r="D427" s="51">
        <f t="shared" si="25"/>
        <v>230000</v>
      </c>
      <c r="E427" s="215">
        <f>D427/C427*100</f>
        <v>100</v>
      </c>
      <c r="F427" s="165"/>
      <c r="G427" s="165"/>
    </row>
    <row r="428" spans="1:7" x14ac:dyDescent="0.2">
      <c r="A428" s="233"/>
      <c r="B428" s="14" t="s">
        <v>27</v>
      </c>
      <c r="C428" s="51">
        <f t="shared" si="25"/>
        <v>230000</v>
      </c>
      <c r="D428" s="51">
        <f t="shared" si="25"/>
        <v>230000</v>
      </c>
      <c r="E428" s="215">
        <f t="shared" ref="E428:E429" si="26">D428/C428*100</f>
        <v>100</v>
      </c>
      <c r="F428" s="165"/>
      <c r="G428" s="165"/>
    </row>
    <row r="429" spans="1:7" ht="18" customHeight="1" x14ac:dyDescent="0.2">
      <c r="A429" s="244"/>
      <c r="B429" s="26" t="s">
        <v>28</v>
      </c>
      <c r="C429" s="46">
        <v>230000</v>
      </c>
      <c r="D429" s="46">
        <v>230000</v>
      </c>
      <c r="E429" s="215">
        <f t="shared" si="26"/>
        <v>100</v>
      </c>
      <c r="F429" s="165"/>
      <c r="G429" s="165"/>
    </row>
    <row r="430" spans="1:7" x14ac:dyDescent="0.2">
      <c r="A430" s="60"/>
      <c r="B430" s="76"/>
      <c r="C430" s="51"/>
      <c r="D430" s="51"/>
      <c r="E430" s="214"/>
      <c r="F430" s="165"/>
      <c r="G430" s="165"/>
    </row>
    <row r="431" spans="1:7" ht="54" customHeight="1" x14ac:dyDescent="0.2">
      <c r="A431" s="83">
        <v>16</v>
      </c>
      <c r="B431" s="82" t="s">
        <v>147</v>
      </c>
      <c r="C431" s="79">
        <f>C432+C435+C438</f>
        <v>10370617.41</v>
      </c>
      <c r="D431" s="79">
        <f>D432+D435+D438</f>
        <v>10370607.41</v>
      </c>
      <c r="E431" s="212">
        <f>D431/C431*100</f>
        <v>99.999903573725618</v>
      </c>
      <c r="F431" s="224" t="s">
        <v>187</v>
      </c>
      <c r="G431" s="225"/>
    </row>
    <row r="432" spans="1:7" ht="17.25" customHeight="1" x14ac:dyDescent="0.2">
      <c r="A432" s="243"/>
      <c r="B432" s="63" t="s">
        <v>130</v>
      </c>
      <c r="C432" s="51">
        <f>C433</f>
        <v>247390</v>
      </c>
      <c r="D432" s="51">
        <f>D433</f>
        <v>247380</v>
      </c>
      <c r="E432" s="215">
        <f>D432/C432*100</f>
        <v>99.995957799426009</v>
      </c>
      <c r="F432" s="165"/>
      <c r="G432" s="165"/>
    </row>
    <row r="433" spans="1:7" ht="25.5" x14ac:dyDescent="0.2">
      <c r="A433" s="233"/>
      <c r="B433" s="40" t="s">
        <v>183</v>
      </c>
      <c r="C433" s="51">
        <f>C434</f>
        <v>247390</v>
      </c>
      <c r="D433" s="51">
        <f>D434</f>
        <v>247380</v>
      </c>
      <c r="E433" s="215">
        <f t="shared" ref="E433:E440" si="27">D433/C433*100</f>
        <v>99.995957799426009</v>
      </c>
      <c r="F433" s="165"/>
      <c r="G433" s="165"/>
    </row>
    <row r="434" spans="1:7" ht="25.5" x14ac:dyDescent="0.2">
      <c r="A434" s="233"/>
      <c r="B434" s="58" t="s">
        <v>26</v>
      </c>
      <c r="C434" s="46">
        <v>247390</v>
      </c>
      <c r="D434" s="46">
        <v>247380</v>
      </c>
      <c r="E434" s="215">
        <f t="shared" si="27"/>
        <v>99.995957799426009</v>
      </c>
      <c r="F434" s="165"/>
      <c r="G434" s="165"/>
    </row>
    <row r="435" spans="1:7" x14ac:dyDescent="0.2">
      <c r="A435" s="102"/>
      <c r="B435" s="80" t="s">
        <v>135</v>
      </c>
      <c r="C435" s="51">
        <f>C436</f>
        <v>1444444.45</v>
      </c>
      <c r="D435" s="51">
        <f>D436</f>
        <v>1444444.45</v>
      </c>
      <c r="E435" s="215">
        <f t="shared" si="27"/>
        <v>100</v>
      </c>
      <c r="F435" s="165"/>
      <c r="G435" s="165"/>
    </row>
    <row r="436" spans="1:7" ht="25.5" x14ac:dyDescent="0.2">
      <c r="A436" s="162"/>
      <c r="B436" s="163" t="s">
        <v>90</v>
      </c>
      <c r="C436" s="164">
        <f>C437</f>
        <v>1444444.45</v>
      </c>
      <c r="D436" s="164">
        <f>D437</f>
        <v>1444444.45</v>
      </c>
      <c r="E436" s="216">
        <f t="shared" si="27"/>
        <v>100</v>
      </c>
      <c r="F436" s="165"/>
      <c r="G436" s="165"/>
    </row>
    <row r="437" spans="1:7" x14ac:dyDescent="0.2">
      <c r="A437" s="162"/>
      <c r="B437" s="163" t="s">
        <v>91</v>
      </c>
      <c r="C437" s="164">
        <v>1444444.45</v>
      </c>
      <c r="D437" s="164">
        <v>1444444.45</v>
      </c>
      <c r="E437" s="216">
        <f t="shared" si="27"/>
        <v>100</v>
      </c>
      <c r="F437" s="165"/>
      <c r="G437" s="165"/>
    </row>
    <row r="438" spans="1:7" ht="25.5" x14ac:dyDescent="0.2">
      <c r="A438" s="162"/>
      <c r="B438" s="166" t="s">
        <v>161</v>
      </c>
      <c r="C438" s="164">
        <f>C439</f>
        <v>8678782.9600000009</v>
      </c>
      <c r="D438" s="164">
        <f>D439</f>
        <v>8678782.9600000009</v>
      </c>
      <c r="E438" s="216">
        <f t="shared" si="27"/>
        <v>100</v>
      </c>
      <c r="F438" s="165"/>
      <c r="G438" s="165"/>
    </row>
    <row r="439" spans="1:7" ht="25.5" x14ac:dyDescent="0.2">
      <c r="A439" s="162"/>
      <c r="B439" s="163" t="s">
        <v>90</v>
      </c>
      <c r="C439" s="164">
        <f>C440</f>
        <v>8678782.9600000009</v>
      </c>
      <c r="D439" s="164">
        <f>D440</f>
        <v>8678782.9600000009</v>
      </c>
      <c r="E439" s="216">
        <f t="shared" si="27"/>
        <v>100</v>
      </c>
      <c r="F439" s="165"/>
      <c r="G439" s="165"/>
    </row>
    <row r="440" spans="1:7" x14ac:dyDescent="0.2">
      <c r="A440" s="162"/>
      <c r="B440" s="163" t="s">
        <v>91</v>
      </c>
      <c r="C440" s="164">
        <v>8678782.9600000009</v>
      </c>
      <c r="D440" s="164">
        <v>8678782.9600000009</v>
      </c>
      <c r="E440" s="216">
        <f t="shared" si="27"/>
        <v>100</v>
      </c>
      <c r="F440" s="165"/>
      <c r="G440" s="165"/>
    </row>
    <row r="441" spans="1:7" x14ac:dyDescent="0.2">
      <c r="A441" s="162"/>
      <c r="B441" s="166"/>
      <c r="C441" s="167"/>
      <c r="D441" s="167"/>
      <c r="E441" s="217"/>
      <c r="F441" s="165"/>
      <c r="G441" s="165"/>
    </row>
    <row r="442" spans="1:7" ht="45" x14ac:dyDescent="0.2">
      <c r="A442" s="168">
        <v>17</v>
      </c>
      <c r="B442" s="169" t="s">
        <v>117</v>
      </c>
      <c r="C442" s="170">
        <f t="shared" ref="C442:D444" si="28">C443</f>
        <v>2580000</v>
      </c>
      <c r="D442" s="170">
        <f t="shared" si="28"/>
        <v>2580000</v>
      </c>
      <c r="E442" s="218">
        <f>D442/C442*100</f>
        <v>100</v>
      </c>
      <c r="F442" s="224" t="s">
        <v>187</v>
      </c>
      <c r="G442" s="225"/>
    </row>
    <row r="443" spans="1:7" x14ac:dyDescent="0.2">
      <c r="A443" s="168"/>
      <c r="B443" s="166" t="s">
        <v>155</v>
      </c>
      <c r="C443" s="171">
        <f t="shared" si="28"/>
        <v>2580000</v>
      </c>
      <c r="D443" s="171">
        <f t="shared" si="28"/>
        <v>2580000</v>
      </c>
      <c r="E443" s="219">
        <f>D443/C443*100</f>
        <v>100</v>
      </c>
      <c r="F443" s="165"/>
      <c r="G443" s="165"/>
    </row>
    <row r="444" spans="1:7" x14ac:dyDescent="0.2">
      <c r="A444" s="168"/>
      <c r="B444" s="172" t="s">
        <v>32</v>
      </c>
      <c r="C444" s="171">
        <f t="shared" si="28"/>
        <v>2580000</v>
      </c>
      <c r="D444" s="171">
        <f t="shared" si="28"/>
        <v>2580000</v>
      </c>
      <c r="E444" s="219">
        <f t="shared" ref="E444:E445" si="29">D444/C444*100</f>
        <v>100</v>
      </c>
      <c r="F444" s="165"/>
      <c r="G444" s="165"/>
    </row>
    <row r="445" spans="1:7" x14ac:dyDescent="0.2">
      <c r="A445" s="194"/>
      <c r="B445" s="191" t="s">
        <v>89</v>
      </c>
      <c r="C445" s="192">
        <v>2580000</v>
      </c>
      <c r="D445" s="192">
        <v>2580000</v>
      </c>
      <c r="E445" s="220">
        <f t="shared" si="29"/>
        <v>100</v>
      </c>
      <c r="F445" s="193"/>
      <c r="G445" s="193"/>
    </row>
    <row r="446" spans="1:7" x14ac:dyDescent="0.2">
      <c r="A446" s="196"/>
      <c r="B446" s="197"/>
      <c r="C446" s="198"/>
      <c r="D446" s="198"/>
      <c r="E446" s="198"/>
      <c r="F446" s="199"/>
      <c r="G446" s="200"/>
    </row>
    <row r="447" spans="1:7" s="31" customFormat="1" ht="18" x14ac:dyDescent="0.2">
      <c r="A447" s="195"/>
      <c r="B447" s="177"/>
      <c r="C447" s="178"/>
      <c r="D447" s="178"/>
      <c r="E447" s="179"/>
      <c r="F447" s="180"/>
      <c r="G447" s="180"/>
    </row>
    <row r="448" spans="1:7" s="31" customFormat="1" ht="18" x14ac:dyDescent="0.2">
      <c r="A448" s="174"/>
      <c r="B448" s="181"/>
      <c r="C448" s="182"/>
      <c r="D448" s="182"/>
      <c r="E448" s="183"/>
      <c r="F448" s="180"/>
      <c r="G448" s="180"/>
    </row>
    <row r="449" spans="1:7" s="31" customFormat="1" x14ac:dyDescent="0.2">
      <c r="A449" s="138"/>
      <c r="B449" s="184"/>
      <c r="C449" s="182"/>
      <c r="D449" s="182"/>
      <c r="E449" s="183"/>
      <c r="F449" s="180"/>
      <c r="G449" s="180"/>
    </row>
    <row r="450" spans="1:7" s="31" customFormat="1" x14ac:dyDescent="0.2">
      <c r="A450" s="138"/>
      <c r="B450" s="184"/>
      <c r="C450" s="185"/>
      <c r="D450" s="185"/>
      <c r="E450" s="183"/>
      <c r="F450" s="180"/>
      <c r="G450" s="180"/>
    </row>
    <row r="451" spans="1:7" customFormat="1" x14ac:dyDescent="0.2">
      <c r="A451" s="138"/>
      <c r="B451" s="186"/>
      <c r="C451" s="187"/>
      <c r="D451" s="187"/>
      <c r="E451" s="183"/>
      <c r="F451" s="188"/>
      <c r="G451" s="188"/>
    </row>
    <row r="452" spans="1:7" customFormat="1" x14ac:dyDescent="0.2">
      <c r="A452" s="138"/>
      <c r="B452" s="184"/>
      <c r="C452" s="187"/>
      <c r="D452" s="187"/>
      <c r="E452" s="183"/>
      <c r="F452" s="188"/>
      <c r="G452" s="188"/>
    </row>
    <row r="453" spans="1:7" customFormat="1" x14ac:dyDescent="0.2">
      <c r="A453" s="138"/>
      <c r="B453" s="184"/>
      <c r="C453" s="187"/>
      <c r="D453" s="187"/>
      <c r="E453" s="183"/>
      <c r="F453" s="188"/>
      <c r="G453" s="188"/>
    </row>
    <row r="454" spans="1:7" customFormat="1" x14ac:dyDescent="0.2">
      <c r="A454" s="138"/>
      <c r="B454" s="189"/>
      <c r="C454" s="187"/>
      <c r="D454" s="187"/>
      <c r="E454" s="183"/>
      <c r="F454" s="188"/>
      <c r="G454" s="188"/>
    </row>
    <row r="455" spans="1:7" customFormat="1" ht="16.5" customHeight="1" x14ac:dyDescent="0.2">
      <c r="A455" s="138"/>
      <c r="B455" s="189"/>
      <c r="C455" s="187"/>
      <c r="D455" s="187"/>
      <c r="E455" s="183"/>
      <c r="F455" s="188"/>
      <c r="G455" s="188"/>
    </row>
    <row r="456" spans="1:7" customFormat="1" ht="15.75" customHeight="1" x14ac:dyDescent="0.2">
      <c r="A456" s="138"/>
      <c r="B456" s="190"/>
      <c r="C456" s="187"/>
      <c r="D456" s="187"/>
      <c r="E456" s="183"/>
      <c r="F456" s="188"/>
      <c r="G456" s="188"/>
    </row>
    <row r="457" spans="1:7" customFormat="1" x14ac:dyDescent="0.2">
      <c r="A457" s="138"/>
      <c r="B457" s="184"/>
      <c r="C457" s="187"/>
      <c r="D457" s="187"/>
      <c r="E457" s="183"/>
      <c r="F457" s="188"/>
      <c r="G457" s="188"/>
    </row>
    <row r="458" spans="1:7" customFormat="1" x14ac:dyDescent="0.2">
      <c r="A458" s="118"/>
      <c r="B458" s="175"/>
      <c r="C458" s="56"/>
      <c r="D458" s="56"/>
      <c r="E458" s="176"/>
    </row>
    <row r="459" spans="1:7" customFormat="1" x14ac:dyDescent="0.2">
      <c r="A459" s="118"/>
      <c r="B459" s="40"/>
      <c r="C459" s="46"/>
      <c r="D459" s="46"/>
      <c r="E459" s="159"/>
    </row>
    <row r="460" spans="1:7" customFormat="1" x14ac:dyDescent="0.2">
      <c r="A460" s="118"/>
      <c r="B460" s="73"/>
      <c r="C460" s="46"/>
      <c r="D460" s="46"/>
      <c r="E460" s="159"/>
    </row>
    <row r="461" spans="1:7" customFormat="1" x14ac:dyDescent="0.2">
      <c r="A461" s="118"/>
      <c r="B461" s="73"/>
      <c r="C461" s="46"/>
      <c r="D461" s="46"/>
      <c r="E461" s="159"/>
    </row>
    <row r="462" spans="1:7" customFormat="1" x14ac:dyDescent="0.2">
      <c r="A462" s="118"/>
      <c r="B462" s="73"/>
      <c r="C462" s="46"/>
      <c r="D462" s="46"/>
      <c r="E462" s="159"/>
    </row>
    <row r="463" spans="1:7" customFormat="1" x14ac:dyDescent="0.2">
      <c r="A463" s="118"/>
      <c r="B463" s="72"/>
      <c r="C463" s="46"/>
      <c r="D463" s="46"/>
      <c r="E463" s="159"/>
    </row>
    <row r="464" spans="1:7" customFormat="1" x14ac:dyDescent="0.2">
      <c r="A464" s="118"/>
      <c r="B464" s="40"/>
      <c r="C464" s="46"/>
      <c r="D464" s="46"/>
      <c r="E464" s="159"/>
    </row>
    <row r="465" spans="1:5" customFormat="1" x14ac:dyDescent="0.2">
      <c r="A465" s="118"/>
      <c r="B465" s="73"/>
      <c r="C465" s="46"/>
      <c r="D465" s="46"/>
      <c r="E465" s="159"/>
    </row>
    <row r="466" spans="1:5" customFormat="1" x14ac:dyDescent="0.2">
      <c r="A466" s="118"/>
      <c r="B466" s="73"/>
      <c r="C466" s="46"/>
      <c r="D466" s="46"/>
      <c r="E466" s="159"/>
    </row>
    <row r="467" spans="1:5" customFormat="1" x14ac:dyDescent="0.2">
      <c r="A467" s="118"/>
      <c r="B467" s="58"/>
      <c r="C467" s="46"/>
      <c r="D467" s="46"/>
      <c r="E467" s="159"/>
    </row>
    <row r="468" spans="1:5" customFormat="1" x14ac:dyDescent="0.2">
      <c r="A468" s="118"/>
      <c r="B468" s="73"/>
      <c r="C468" s="46"/>
      <c r="D468" s="46"/>
      <c r="E468" s="159"/>
    </row>
    <row r="469" spans="1:5" customFormat="1" x14ac:dyDescent="0.2">
      <c r="A469" s="118"/>
      <c r="B469" s="87"/>
      <c r="C469" s="46"/>
      <c r="D469" s="46"/>
      <c r="E469" s="159"/>
    </row>
    <row r="470" spans="1:5" customFormat="1" x14ac:dyDescent="0.2">
      <c r="A470" s="118"/>
      <c r="B470" s="73"/>
      <c r="C470" s="46"/>
      <c r="D470" s="46"/>
      <c r="E470" s="159"/>
    </row>
    <row r="471" spans="1:5" customFormat="1" x14ac:dyDescent="0.2">
      <c r="A471" s="118"/>
      <c r="B471" s="73"/>
      <c r="C471" s="46"/>
      <c r="D471" s="46"/>
      <c r="E471" s="159"/>
    </row>
    <row r="472" spans="1:5" customFormat="1" x14ac:dyDescent="0.2">
      <c r="A472" s="118"/>
      <c r="B472" s="40"/>
      <c r="C472" s="46"/>
      <c r="D472" s="46"/>
      <c r="E472" s="159"/>
    </row>
    <row r="473" spans="1:5" customFormat="1" x14ac:dyDescent="0.2">
      <c r="A473" s="118"/>
      <c r="B473" s="73"/>
      <c r="C473" s="46"/>
      <c r="D473" s="46"/>
      <c r="E473" s="159"/>
    </row>
    <row r="474" spans="1:5" customFormat="1" x14ac:dyDescent="0.2">
      <c r="A474" s="118"/>
      <c r="B474" s="73"/>
      <c r="C474" s="46"/>
      <c r="D474" s="46"/>
      <c r="E474" s="159"/>
    </row>
    <row r="475" spans="1:5" customFormat="1" x14ac:dyDescent="0.2">
      <c r="A475" s="118"/>
      <c r="B475" s="73"/>
      <c r="C475" s="46"/>
      <c r="D475" s="46"/>
      <c r="E475" s="159"/>
    </row>
    <row r="476" spans="1:5" customFormat="1" x14ac:dyDescent="0.2">
      <c r="A476" s="118"/>
      <c r="B476" s="5"/>
      <c r="C476" s="46"/>
      <c r="D476" s="46"/>
      <c r="E476" s="159"/>
    </row>
    <row r="477" spans="1:5" customFormat="1" x14ac:dyDescent="0.2">
      <c r="A477" s="118"/>
      <c r="B477" s="73"/>
      <c r="C477" s="46"/>
      <c r="D477" s="46"/>
      <c r="E477" s="159"/>
    </row>
    <row r="478" spans="1:5" customFormat="1" x14ac:dyDescent="0.2">
      <c r="A478" s="118"/>
      <c r="B478" s="73"/>
      <c r="C478" s="46"/>
      <c r="D478" s="46"/>
      <c r="E478" s="159"/>
    </row>
    <row r="479" spans="1:5" customFormat="1" x14ac:dyDescent="0.2">
      <c r="A479" s="118"/>
      <c r="B479" s="40"/>
      <c r="C479" s="46"/>
      <c r="D479" s="46"/>
      <c r="E479" s="159"/>
    </row>
    <row r="480" spans="1:5" customFormat="1" x14ac:dyDescent="0.2">
      <c r="A480" s="118"/>
      <c r="B480" s="73"/>
      <c r="C480" s="46"/>
      <c r="D480" s="46"/>
      <c r="E480" s="159"/>
    </row>
    <row r="481" spans="1:5" customFormat="1" x14ac:dyDescent="0.2">
      <c r="A481" s="118"/>
      <c r="B481" s="87"/>
      <c r="C481" s="46"/>
      <c r="D481" s="46"/>
      <c r="E481" s="159"/>
    </row>
    <row r="482" spans="1:5" customFormat="1" x14ac:dyDescent="0.2">
      <c r="A482" s="118"/>
      <c r="B482" s="73"/>
      <c r="C482" s="46"/>
      <c r="D482" s="46"/>
      <c r="E482" s="159"/>
    </row>
    <row r="483" spans="1:5" customFormat="1" x14ac:dyDescent="0.2">
      <c r="A483" s="118"/>
      <c r="B483" s="73"/>
      <c r="C483" s="46"/>
      <c r="D483" s="46"/>
      <c r="E483" s="159"/>
    </row>
    <row r="484" spans="1:5" customFormat="1" x14ac:dyDescent="0.2">
      <c r="A484" s="118"/>
      <c r="B484" s="40"/>
      <c r="C484" s="46"/>
      <c r="D484" s="46"/>
      <c r="E484" s="159"/>
    </row>
    <row r="485" spans="1:5" customFormat="1" x14ac:dyDescent="0.2">
      <c r="A485" s="118"/>
      <c r="B485" s="73"/>
      <c r="C485" s="46"/>
      <c r="D485" s="46"/>
      <c r="E485" s="159"/>
    </row>
    <row r="486" spans="1:5" customFormat="1" x14ac:dyDescent="0.2">
      <c r="A486" s="118"/>
      <c r="B486" s="68"/>
      <c r="C486" s="46"/>
      <c r="D486" s="46"/>
      <c r="E486" s="159"/>
    </row>
    <row r="487" spans="1:5" customFormat="1" x14ac:dyDescent="0.2">
      <c r="A487" s="118"/>
      <c r="B487" s="68"/>
      <c r="C487" s="46"/>
      <c r="D487" s="46"/>
      <c r="E487" s="159"/>
    </row>
    <row r="488" spans="1:5" customFormat="1" x14ac:dyDescent="0.2">
      <c r="A488" s="118"/>
      <c r="B488" s="68"/>
      <c r="C488" s="57"/>
      <c r="D488" s="46"/>
      <c r="E488" s="159"/>
    </row>
    <row r="489" spans="1:5" customFormat="1" x14ac:dyDescent="0.2">
      <c r="A489" s="118"/>
      <c r="B489" s="72"/>
      <c r="C489" s="46"/>
      <c r="D489" s="46"/>
      <c r="E489" s="159"/>
    </row>
    <row r="490" spans="1:5" customFormat="1" x14ac:dyDescent="0.2">
      <c r="A490" s="118"/>
      <c r="B490" s="73"/>
      <c r="C490" s="46"/>
      <c r="D490" s="46"/>
      <c r="E490" s="159"/>
    </row>
    <row r="491" spans="1:5" customFormat="1" x14ac:dyDescent="0.2">
      <c r="A491" s="118"/>
      <c r="B491" s="73"/>
      <c r="C491" s="46"/>
      <c r="D491" s="46"/>
      <c r="E491" s="159"/>
    </row>
    <row r="492" spans="1:5" customFormat="1" x14ac:dyDescent="0.2">
      <c r="A492" s="118"/>
      <c r="B492" s="40"/>
      <c r="C492" s="46"/>
      <c r="D492" s="46"/>
      <c r="E492" s="159"/>
    </row>
    <row r="493" spans="1:5" customFormat="1" x14ac:dyDescent="0.2">
      <c r="A493" s="118"/>
      <c r="B493" s="73"/>
      <c r="C493" s="46"/>
      <c r="D493" s="46"/>
      <c r="E493" s="159"/>
    </row>
    <row r="494" spans="1:5" customFormat="1" x14ac:dyDescent="0.2">
      <c r="A494" s="118"/>
      <c r="B494" s="58"/>
      <c r="C494" s="46"/>
      <c r="D494" s="46"/>
      <c r="E494" s="159"/>
    </row>
    <row r="495" spans="1:5" customFormat="1" x14ac:dyDescent="0.2">
      <c r="A495" s="118"/>
      <c r="B495" s="58"/>
      <c r="C495" s="46"/>
      <c r="D495" s="46"/>
      <c r="E495" s="159"/>
    </row>
    <row r="496" spans="1:5" customFormat="1" x14ac:dyDescent="0.2">
      <c r="A496" s="118"/>
      <c r="B496" s="73"/>
      <c r="C496" s="46"/>
      <c r="D496" s="46"/>
      <c r="E496" s="159"/>
    </row>
    <row r="497" spans="1:5" customFormat="1" x14ac:dyDescent="0.2">
      <c r="A497" s="118"/>
      <c r="B497" s="40"/>
      <c r="C497" s="46"/>
      <c r="D497" s="46"/>
      <c r="E497" s="159"/>
    </row>
    <row r="498" spans="1:5" customFormat="1" x14ac:dyDescent="0.2">
      <c r="A498" s="118"/>
      <c r="B498" s="73"/>
      <c r="C498" s="46"/>
      <c r="D498" s="46"/>
      <c r="E498" s="159"/>
    </row>
    <row r="499" spans="1:5" customFormat="1" x14ac:dyDescent="0.2">
      <c r="A499" s="118"/>
      <c r="B499" s="73"/>
      <c r="C499" s="46"/>
      <c r="D499" s="46"/>
      <c r="E499" s="159"/>
    </row>
    <row r="500" spans="1:5" customFormat="1" x14ac:dyDescent="0.2">
      <c r="A500" s="118"/>
      <c r="B500" s="73"/>
      <c r="C500" s="46"/>
      <c r="D500" s="46"/>
      <c r="E500" s="159"/>
    </row>
    <row r="501" spans="1:5" customFormat="1" x14ac:dyDescent="0.2">
      <c r="A501" s="118"/>
      <c r="B501" s="73"/>
      <c r="C501" s="57"/>
      <c r="D501" s="57"/>
      <c r="E501" s="159"/>
    </row>
    <row r="502" spans="1:5" customFormat="1" ht="109.5" customHeight="1" x14ac:dyDescent="0.2">
      <c r="A502" s="118"/>
      <c r="B502" s="58"/>
      <c r="C502" s="46"/>
      <c r="D502" s="46"/>
      <c r="E502" s="159"/>
    </row>
    <row r="503" spans="1:5" customFormat="1" x14ac:dyDescent="0.2">
      <c r="A503" s="118"/>
      <c r="B503" s="73"/>
      <c r="C503" s="46"/>
      <c r="D503" s="46"/>
      <c r="E503" s="159"/>
    </row>
    <row r="504" spans="1:5" customFormat="1" x14ac:dyDescent="0.2">
      <c r="A504" s="118"/>
      <c r="B504" s="73"/>
      <c r="C504" s="46"/>
      <c r="D504" s="46"/>
      <c r="E504" s="159"/>
    </row>
    <row r="505" spans="1:5" customFormat="1" x14ac:dyDescent="0.2">
      <c r="A505" s="118"/>
      <c r="B505" s="73"/>
      <c r="C505" s="46"/>
      <c r="D505" s="46"/>
      <c r="E505" s="159"/>
    </row>
    <row r="506" spans="1:5" customFormat="1" x14ac:dyDescent="0.2">
      <c r="A506" s="118"/>
      <c r="B506" s="73"/>
      <c r="C506" s="46"/>
      <c r="D506" s="46"/>
      <c r="E506" s="159"/>
    </row>
    <row r="507" spans="1:5" customFormat="1" x14ac:dyDescent="0.2">
      <c r="A507" s="118"/>
      <c r="B507" s="73"/>
      <c r="C507" s="46"/>
      <c r="D507" s="46"/>
      <c r="E507" s="159"/>
    </row>
    <row r="508" spans="1:5" customFormat="1" x14ac:dyDescent="0.2">
      <c r="A508" s="118"/>
      <c r="B508" s="73"/>
      <c r="C508" s="46"/>
      <c r="D508" s="46"/>
      <c r="E508" s="159"/>
    </row>
    <row r="509" spans="1:5" customFormat="1" x14ac:dyDescent="0.2">
      <c r="A509" s="118"/>
      <c r="B509" s="73"/>
      <c r="C509" s="46"/>
      <c r="D509" s="46"/>
      <c r="E509" s="159"/>
    </row>
    <row r="510" spans="1:5" customFormat="1" x14ac:dyDescent="0.2">
      <c r="A510" s="118"/>
      <c r="B510" s="73"/>
      <c r="C510" s="57"/>
      <c r="D510" s="57"/>
      <c r="E510" s="159"/>
    </row>
    <row r="511" spans="1:5" customFormat="1" x14ac:dyDescent="0.2">
      <c r="A511" s="118"/>
      <c r="B511" s="58"/>
      <c r="C511" s="46"/>
      <c r="D511" s="46"/>
      <c r="E511" s="159"/>
    </row>
    <row r="512" spans="1:5" customFormat="1" x14ac:dyDescent="0.2">
      <c r="A512" s="118"/>
      <c r="B512" s="73"/>
      <c r="C512" s="46"/>
      <c r="D512" s="46"/>
      <c r="E512" s="159"/>
    </row>
    <row r="513" spans="1:5" customFormat="1" x14ac:dyDescent="0.2">
      <c r="A513" s="118"/>
      <c r="B513" s="73"/>
      <c r="C513" s="46"/>
      <c r="D513" s="46"/>
      <c r="E513" s="159"/>
    </row>
    <row r="514" spans="1:5" customFormat="1" x14ac:dyDescent="0.2">
      <c r="A514" s="118"/>
      <c r="B514" s="58"/>
      <c r="C514" s="46"/>
      <c r="D514" s="46"/>
      <c r="E514" s="159"/>
    </row>
    <row r="515" spans="1:5" customFormat="1" x14ac:dyDescent="0.2">
      <c r="A515" s="118"/>
      <c r="B515" s="73"/>
      <c r="C515" s="46"/>
      <c r="D515" s="46"/>
      <c r="E515" s="159"/>
    </row>
    <row r="516" spans="1:5" customFormat="1" x14ac:dyDescent="0.2">
      <c r="A516" s="118"/>
      <c r="B516" s="73"/>
      <c r="C516" s="46"/>
      <c r="D516" s="46"/>
      <c r="E516" s="159"/>
    </row>
    <row r="517" spans="1:5" customFormat="1" x14ac:dyDescent="0.2">
      <c r="A517" s="118"/>
      <c r="B517" s="73"/>
      <c r="C517" s="46"/>
      <c r="D517" s="46"/>
      <c r="E517" s="159"/>
    </row>
    <row r="518" spans="1:5" customFormat="1" x14ac:dyDescent="0.2">
      <c r="A518" s="118"/>
      <c r="B518" s="73"/>
      <c r="C518" s="46"/>
      <c r="D518" s="46"/>
      <c r="E518" s="159"/>
    </row>
    <row r="519" spans="1:5" customFormat="1" x14ac:dyDescent="0.2">
      <c r="A519" s="118"/>
      <c r="B519" s="73"/>
      <c r="C519" s="46"/>
      <c r="D519" s="46"/>
      <c r="E519" s="159"/>
    </row>
    <row r="520" spans="1:5" customFormat="1" x14ac:dyDescent="0.2">
      <c r="A520" s="118"/>
      <c r="B520" s="73"/>
      <c r="C520" s="46"/>
      <c r="D520" s="46"/>
      <c r="E520" s="159"/>
    </row>
    <row r="521" spans="1:5" customFormat="1" x14ac:dyDescent="0.2">
      <c r="A521" s="118"/>
      <c r="B521" s="73"/>
      <c r="C521" s="46"/>
      <c r="D521" s="46"/>
      <c r="E521" s="159"/>
    </row>
    <row r="522" spans="1:5" customFormat="1" x14ac:dyDescent="0.2">
      <c r="A522" s="118"/>
      <c r="B522" s="73"/>
      <c r="C522" s="46"/>
      <c r="D522" s="46"/>
      <c r="E522" s="159"/>
    </row>
    <row r="523" spans="1:5" customFormat="1" x14ac:dyDescent="0.2">
      <c r="A523" s="118"/>
      <c r="B523" s="87"/>
      <c r="C523" s="46"/>
      <c r="D523" s="46"/>
      <c r="E523" s="159"/>
    </row>
    <row r="524" spans="1:5" customFormat="1" x14ac:dyDescent="0.2">
      <c r="A524" s="118"/>
      <c r="B524" s="58"/>
      <c r="C524" s="46"/>
      <c r="D524" s="46"/>
      <c r="E524" s="159"/>
    </row>
    <row r="525" spans="1:5" customFormat="1" x14ac:dyDescent="0.2">
      <c r="A525" s="118"/>
      <c r="B525" s="58"/>
      <c r="C525" s="46"/>
      <c r="D525" s="46"/>
      <c r="E525" s="159"/>
    </row>
    <row r="526" spans="1:5" customFormat="1" x14ac:dyDescent="0.2">
      <c r="A526" s="118"/>
      <c r="B526" s="40"/>
      <c r="C526" s="46"/>
      <c r="D526" s="46"/>
      <c r="E526" s="159"/>
    </row>
    <row r="527" spans="1:5" customFormat="1" x14ac:dyDescent="0.2">
      <c r="A527" s="118"/>
      <c r="B527" s="58"/>
      <c r="C527" s="46"/>
      <c r="D527" s="46"/>
      <c r="E527" s="159"/>
    </row>
    <row r="528" spans="1:5" customFormat="1" x14ac:dyDescent="0.2">
      <c r="A528" s="118"/>
      <c r="B528" s="58"/>
      <c r="C528" s="46"/>
      <c r="D528" s="46"/>
      <c r="E528" s="159"/>
    </row>
    <row r="529" spans="1:5" customFormat="1" x14ac:dyDescent="0.2">
      <c r="A529" s="118"/>
      <c r="B529" s="97"/>
      <c r="C529" s="46"/>
      <c r="D529" s="46"/>
      <c r="E529" s="159"/>
    </row>
    <row r="530" spans="1:5" customFormat="1" x14ac:dyDescent="0.2">
      <c r="A530" s="118"/>
      <c r="B530" s="5"/>
      <c r="C530" s="46"/>
      <c r="D530" s="46"/>
      <c r="E530" s="159"/>
    </row>
    <row r="531" spans="1:5" customFormat="1" x14ac:dyDescent="0.2">
      <c r="A531" s="118"/>
      <c r="B531" s="40"/>
      <c r="C531" s="46"/>
      <c r="D531" s="46"/>
      <c r="E531" s="159"/>
    </row>
    <row r="532" spans="1:5" customFormat="1" x14ac:dyDescent="0.2">
      <c r="A532" s="118"/>
      <c r="B532" s="73"/>
      <c r="C532" s="46"/>
      <c r="D532" s="46"/>
      <c r="E532" s="159"/>
    </row>
    <row r="533" spans="1:5" customFormat="1" x14ac:dyDescent="0.2">
      <c r="A533" s="118"/>
      <c r="B533" s="88"/>
      <c r="C533" s="46"/>
      <c r="D533" s="46"/>
      <c r="E533" s="159"/>
    </row>
    <row r="534" spans="1:5" customFormat="1" x14ac:dyDescent="0.2">
      <c r="A534" s="118"/>
      <c r="B534" s="58"/>
      <c r="C534" s="46"/>
      <c r="D534" s="46"/>
      <c r="E534" s="159"/>
    </row>
    <row r="535" spans="1:5" customFormat="1" x14ac:dyDescent="0.2">
      <c r="A535" s="118"/>
      <c r="B535" s="73"/>
      <c r="C535" s="46"/>
      <c r="D535" s="46"/>
      <c r="E535" s="159"/>
    </row>
    <row r="536" spans="1:5" customFormat="1" x14ac:dyDescent="0.2">
      <c r="A536" s="118"/>
      <c r="B536" s="73"/>
      <c r="C536" s="46"/>
      <c r="D536" s="46"/>
      <c r="E536" s="159"/>
    </row>
    <row r="537" spans="1:5" customFormat="1" x14ac:dyDescent="0.2">
      <c r="A537" s="118"/>
      <c r="B537" s="72"/>
      <c r="C537" s="46"/>
      <c r="D537" s="46"/>
      <c r="E537" s="159"/>
    </row>
    <row r="538" spans="1:5" customFormat="1" x14ac:dyDescent="0.2">
      <c r="A538" s="118"/>
      <c r="B538" s="73"/>
      <c r="C538" s="46"/>
      <c r="D538" s="46"/>
      <c r="E538" s="159"/>
    </row>
    <row r="539" spans="1:5" customFormat="1" x14ac:dyDescent="0.2">
      <c r="A539" s="118"/>
      <c r="B539" s="106"/>
      <c r="C539" s="46"/>
      <c r="D539" s="46"/>
      <c r="E539" s="159"/>
    </row>
    <row r="540" spans="1:5" customFormat="1" x14ac:dyDescent="0.2">
      <c r="A540" s="138"/>
      <c r="B540" s="112"/>
      <c r="C540" s="46"/>
      <c r="D540" s="46"/>
      <c r="E540" s="159"/>
    </row>
    <row r="541" spans="1:5" customFormat="1" x14ac:dyDescent="0.2">
      <c r="A541" s="138"/>
      <c r="B541" s="139"/>
      <c r="C541" s="46"/>
      <c r="D541" s="46"/>
      <c r="E541" s="159"/>
    </row>
    <row r="542" spans="1:5" customFormat="1" x14ac:dyDescent="0.2">
      <c r="A542" s="138"/>
      <c r="B542" s="41"/>
      <c r="C542" s="46"/>
      <c r="D542" s="46"/>
      <c r="E542" s="159"/>
    </row>
    <row r="543" spans="1:5" customFormat="1" x14ac:dyDescent="0.2">
      <c r="A543" s="138"/>
      <c r="B543" s="14"/>
      <c r="C543" s="46"/>
      <c r="D543" s="46"/>
      <c r="E543" s="159"/>
    </row>
    <row r="544" spans="1:5" customFormat="1" x14ac:dyDescent="0.2">
      <c r="A544" s="118"/>
      <c r="B544" s="40"/>
      <c r="C544" s="46"/>
      <c r="D544" s="46"/>
      <c r="E544" s="159"/>
    </row>
    <row r="545" spans="1:5" customFormat="1" x14ac:dyDescent="0.2">
      <c r="A545" s="118"/>
      <c r="B545" s="73"/>
      <c r="C545" s="46"/>
      <c r="D545" s="46"/>
      <c r="E545" s="159"/>
    </row>
    <row r="546" spans="1:5" customFormat="1" x14ac:dyDescent="0.2">
      <c r="A546" s="118"/>
      <c r="B546" s="120"/>
      <c r="C546" s="46"/>
      <c r="D546" s="46"/>
      <c r="E546" s="159"/>
    </row>
    <row r="547" spans="1:5" customFormat="1" x14ac:dyDescent="0.2">
      <c r="A547" s="118"/>
      <c r="B547" s="40"/>
      <c r="C547" s="46"/>
      <c r="D547" s="46"/>
      <c r="E547" s="159"/>
    </row>
    <row r="548" spans="1:5" customFormat="1" x14ac:dyDescent="0.2">
      <c r="A548" s="118"/>
      <c r="B548" s="58"/>
      <c r="C548" s="46"/>
      <c r="D548" s="46"/>
      <c r="E548" s="159"/>
    </row>
    <row r="549" spans="1:5" customFormat="1" x14ac:dyDescent="0.2">
      <c r="A549" s="118"/>
      <c r="B549" s="72"/>
      <c r="C549" s="46"/>
      <c r="D549" s="46"/>
      <c r="E549" s="159"/>
    </row>
    <row r="550" spans="1:5" customFormat="1" x14ac:dyDescent="0.2">
      <c r="A550" s="118"/>
      <c r="B550" s="88"/>
      <c r="C550" s="46"/>
      <c r="D550" s="46"/>
      <c r="E550" s="159"/>
    </row>
    <row r="551" spans="1:5" customFormat="1" x14ac:dyDescent="0.2">
      <c r="A551" s="118"/>
      <c r="B551" s="73"/>
      <c r="C551" s="46"/>
      <c r="D551" s="46"/>
      <c r="E551" s="159"/>
    </row>
    <row r="552" spans="1:5" customFormat="1" x14ac:dyDescent="0.2">
      <c r="A552" s="118"/>
      <c r="B552" s="89"/>
      <c r="C552" s="46"/>
      <c r="D552" s="46"/>
      <c r="E552" s="159"/>
    </row>
    <row r="553" spans="1:5" customFormat="1" x14ac:dyDescent="0.2">
      <c r="A553" s="118"/>
      <c r="B553" s="88"/>
      <c r="C553" s="46"/>
      <c r="D553" s="46"/>
      <c r="E553" s="159"/>
    </row>
    <row r="554" spans="1:5" customFormat="1" x14ac:dyDescent="0.2">
      <c r="A554" s="118"/>
      <c r="B554" s="89"/>
      <c r="C554" s="46"/>
      <c r="D554" s="46"/>
      <c r="E554" s="159"/>
    </row>
    <row r="555" spans="1:5" customFormat="1" x14ac:dyDescent="0.2">
      <c r="A555" s="118"/>
      <c r="B555" s="73"/>
      <c r="C555" s="46"/>
      <c r="D555" s="46"/>
      <c r="E555" s="159"/>
    </row>
    <row r="556" spans="1:5" customFormat="1" x14ac:dyDescent="0.2">
      <c r="A556" s="118"/>
      <c r="B556" s="88"/>
      <c r="C556" s="46"/>
      <c r="D556" s="46"/>
      <c r="E556" s="159"/>
    </row>
    <row r="557" spans="1:5" customFormat="1" x14ac:dyDescent="0.2">
      <c r="A557" s="118"/>
      <c r="B557" s="73"/>
      <c r="C557" s="46"/>
      <c r="D557" s="46"/>
      <c r="E557" s="159"/>
    </row>
    <row r="558" spans="1:5" customFormat="1" x14ac:dyDescent="0.2">
      <c r="A558" s="118"/>
      <c r="B558" s="73"/>
      <c r="C558" s="46"/>
      <c r="D558" s="46"/>
      <c r="E558" s="159"/>
    </row>
    <row r="559" spans="1:5" customFormat="1" x14ac:dyDescent="0.2">
      <c r="A559" s="118"/>
      <c r="B559" s="88"/>
      <c r="C559" s="46"/>
      <c r="D559" s="46"/>
      <c r="E559" s="159"/>
    </row>
    <row r="560" spans="1:5" customFormat="1" x14ac:dyDescent="0.2">
      <c r="A560" s="118"/>
      <c r="B560" s="73"/>
      <c r="C560" s="46"/>
      <c r="D560" s="46"/>
      <c r="E560" s="159"/>
    </row>
    <row r="561" spans="1:5" customFormat="1" x14ac:dyDescent="0.2">
      <c r="A561" s="118"/>
      <c r="B561" s="58"/>
      <c r="C561" s="46"/>
      <c r="D561" s="46"/>
      <c r="E561" s="159"/>
    </row>
    <row r="562" spans="1:5" customFormat="1" x14ac:dyDescent="0.2">
      <c r="A562" s="118"/>
      <c r="B562" s="40"/>
      <c r="C562" s="46"/>
      <c r="D562" s="46"/>
      <c r="E562" s="159"/>
    </row>
    <row r="563" spans="1:5" customFormat="1" x14ac:dyDescent="0.2">
      <c r="A563" s="118"/>
      <c r="B563" s="73"/>
      <c r="C563" s="46"/>
      <c r="D563" s="46"/>
      <c r="E563" s="159"/>
    </row>
    <row r="564" spans="1:5" customFormat="1" x14ac:dyDescent="0.2">
      <c r="A564" s="118"/>
      <c r="B564" s="73"/>
      <c r="C564" s="46"/>
      <c r="D564" s="46"/>
      <c r="E564" s="159"/>
    </row>
    <row r="565" spans="1:5" customFormat="1" x14ac:dyDescent="0.2">
      <c r="A565" s="118"/>
      <c r="B565" s="73"/>
      <c r="C565" s="46"/>
      <c r="D565" s="46"/>
      <c r="E565" s="159"/>
    </row>
    <row r="566" spans="1:5" customFormat="1" x14ac:dyDescent="0.2">
      <c r="A566" s="118"/>
      <c r="B566" s="58"/>
      <c r="C566" s="46"/>
      <c r="D566" s="46"/>
      <c r="E566" s="159"/>
    </row>
    <row r="567" spans="1:5" customFormat="1" x14ac:dyDescent="0.2">
      <c r="A567" s="118"/>
      <c r="B567" s="73"/>
      <c r="C567" s="46"/>
      <c r="D567" s="46"/>
      <c r="E567" s="159"/>
    </row>
    <row r="568" spans="1:5" customFormat="1" x14ac:dyDescent="0.2">
      <c r="A568" s="118"/>
      <c r="B568" s="73"/>
      <c r="C568" s="46"/>
      <c r="D568" s="46"/>
      <c r="E568" s="159"/>
    </row>
    <row r="569" spans="1:5" customFormat="1" x14ac:dyDescent="0.2">
      <c r="A569" s="118"/>
      <c r="B569" s="87"/>
      <c r="C569" s="55"/>
      <c r="D569" s="55"/>
      <c r="E569" s="159"/>
    </row>
    <row r="570" spans="1:5" customFormat="1" x14ac:dyDescent="0.2">
      <c r="A570" s="118"/>
      <c r="B570" s="40"/>
      <c r="C570" s="55"/>
      <c r="D570" s="55"/>
      <c r="E570" s="159"/>
    </row>
    <row r="571" spans="1:5" customFormat="1" x14ac:dyDescent="0.2">
      <c r="A571" s="118"/>
      <c r="B571" s="58"/>
      <c r="C571" s="46"/>
      <c r="D571" s="46"/>
      <c r="E571" s="159"/>
    </row>
    <row r="572" spans="1:5" customFormat="1" x14ac:dyDescent="0.2">
      <c r="A572" s="118"/>
      <c r="B572" s="58"/>
      <c r="C572" s="46"/>
      <c r="D572" s="46"/>
      <c r="E572" s="159"/>
    </row>
    <row r="573" spans="1:5" customFormat="1" x14ac:dyDescent="0.2">
      <c r="A573" s="118"/>
      <c r="B573" s="40"/>
      <c r="C573" s="46"/>
      <c r="D573" s="46"/>
      <c r="E573" s="159"/>
    </row>
    <row r="574" spans="1:5" customFormat="1" x14ac:dyDescent="0.2">
      <c r="A574" s="118"/>
      <c r="B574" s="58"/>
      <c r="C574" s="46"/>
      <c r="D574" s="46"/>
      <c r="E574" s="159"/>
    </row>
    <row r="575" spans="1:5" customFormat="1" x14ac:dyDescent="0.2">
      <c r="A575" s="118"/>
      <c r="B575" s="58"/>
      <c r="C575" s="46"/>
      <c r="D575" s="46"/>
      <c r="E575" s="159"/>
    </row>
    <row r="576" spans="1:5" customFormat="1" x14ac:dyDescent="0.2">
      <c r="A576" s="118"/>
      <c r="B576" s="73"/>
      <c r="C576" s="46"/>
      <c r="D576" s="46"/>
      <c r="E576" s="159"/>
    </row>
    <row r="577" spans="1:5" customFormat="1" x14ac:dyDescent="0.2">
      <c r="A577" s="118"/>
      <c r="B577" s="73"/>
      <c r="C577" s="46"/>
      <c r="D577" s="46"/>
      <c r="E577" s="159"/>
    </row>
    <row r="578" spans="1:5" customFormat="1" x14ac:dyDescent="0.2">
      <c r="A578" s="118"/>
      <c r="B578" s="58"/>
      <c r="C578" s="46"/>
      <c r="D578" s="46"/>
      <c r="E578" s="159"/>
    </row>
    <row r="579" spans="1:5" customFormat="1" x14ac:dyDescent="0.2">
      <c r="A579" s="118"/>
      <c r="B579" s="146"/>
      <c r="C579" s="46"/>
      <c r="D579" s="46"/>
      <c r="E579" s="159"/>
    </row>
    <row r="580" spans="1:5" customFormat="1" x14ac:dyDescent="0.2">
      <c r="A580" s="118"/>
      <c r="B580" s="58"/>
      <c r="C580" s="46"/>
      <c r="D580" s="46"/>
      <c r="E580" s="159"/>
    </row>
    <row r="581" spans="1:5" customFormat="1" x14ac:dyDescent="0.2">
      <c r="A581" s="118"/>
      <c r="B581" s="58"/>
      <c r="C581" s="46"/>
      <c r="D581" s="46"/>
      <c r="E581" s="159"/>
    </row>
    <row r="582" spans="1:5" customFormat="1" x14ac:dyDescent="0.2">
      <c r="A582" s="118"/>
      <c r="B582" s="40"/>
      <c r="C582" s="46"/>
      <c r="D582" s="46"/>
      <c r="E582" s="159"/>
    </row>
    <row r="583" spans="1:5" customFormat="1" x14ac:dyDescent="0.2">
      <c r="A583" s="118"/>
      <c r="B583" s="58"/>
      <c r="C583" s="46"/>
      <c r="D583" s="46"/>
      <c r="E583" s="159"/>
    </row>
    <row r="584" spans="1:5" customFormat="1" x14ac:dyDescent="0.2">
      <c r="A584" s="118"/>
      <c r="B584" s="72"/>
      <c r="C584" s="46"/>
      <c r="D584" s="46"/>
      <c r="E584" s="159"/>
    </row>
    <row r="585" spans="1:5" customFormat="1" x14ac:dyDescent="0.2">
      <c r="A585" s="118"/>
      <c r="B585" s="40"/>
      <c r="C585" s="46"/>
      <c r="D585" s="46"/>
      <c r="E585" s="159"/>
    </row>
    <row r="586" spans="1:5" customFormat="1" x14ac:dyDescent="0.2">
      <c r="A586" s="118"/>
      <c r="B586" s="73"/>
      <c r="C586" s="46"/>
      <c r="D586" s="46"/>
      <c r="E586" s="159"/>
    </row>
    <row r="587" spans="1:5" customFormat="1" x14ac:dyDescent="0.2">
      <c r="A587" s="118"/>
      <c r="B587" s="72"/>
      <c r="C587" s="46"/>
      <c r="D587" s="46"/>
      <c r="E587" s="159"/>
    </row>
    <row r="588" spans="1:5" customFormat="1" x14ac:dyDescent="0.2">
      <c r="A588" s="118"/>
      <c r="B588" s="73"/>
      <c r="C588" s="46"/>
      <c r="D588" s="46"/>
      <c r="E588" s="159"/>
    </row>
    <row r="589" spans="1:5" customFormat="1" x14ac:dyDescent="0.2">
      <c r="A589" s="118"/>
      <c r="B589" s="73"/>
      <c r="C589" s="46"/>
      <c r="D589" s="46"/>
      <c r="E589" s="159"/>
    </row>
    <row r="590" spans="1:5" customFormat="1" x14ac:dyDescent="0.2">
      <c r="A590" s="118"/>
      <c r="B590" s="40"/>
      <c r="C590" s="46"/>
      <c r="D590" s="46"/>
      <c r="E590" s="159"/>
    </row>
    <row r="591" spans="1:5" customFormat="1" x14ac:dyDescent="0.2">
      <c r="A591" s="118"/>
      <c r="B591" s="73"/>
      <c r="C591" s="46"/>
      <c r="D591" s="46"/>
      <c r="E591" s="159"/>
    </row>
    <row r="592" spans="1:5" customFormat="1" x14ac:dyDescent="0.2">
      <c r="A592" s="118"/>
      <c r="B592" s="73"/>
      <c r="C592" s="47"/>
      <c r="D592" s="47"/>
      <c r="E592" s="159"/>
    </row>
    <row r="593" spans="1:5" customFormat="1" x14ac:dyDescent="0.2">
      <c r="A593" s="118"/>
      <c r="B593" s="73"/>
      <c r="C593" s="47"/>
      <c r="D593" s="47"/>
      <c r="E593" s="159"/>
    </row>
    <row r="594" spans="1:5" customFormat="1" ht="14.25" customHeight="1" x14ac:dyDescent="0.2">
      <c r="A594" s="118"/>
      <c r="B594" s="73"/>
      <c r="C594" s="56"/>
      <c r="D594" s="56"/>
      <c r="E594" s="159"/>
    </row>
    <row r="595" spans="1:5" customFormat="1" ht="38.25" customHeight="1" x14ac:dyDescent="0.2">
      <c r="A595" s="118"/>
      <c r="B595" s="63"/>
      <c r="C595" s="46"/>
      <c r="D595" s="46"/>
      <c r="E595" s="159"/>
    </row>
    <row r="596" spans="1:5" customFormat="1" ht="14.25" customHeight="1" x14ac:dyDescent="0.2">
      <c r="A596" s="118"/>
      <c r="B596" s="63"/>
      <c r="C596" s="46"/>
      <c r="D596" s="46"/>
      <c r="E596" s="159"/>
    </row>
    <row r="597" spans="1:5" customFormat="1" ht="14.25" customHeight="1" x14ac:dyDescent="0.2">
      <c r="A597" s="118"/>
      <c r="B597" s="63"/>
      <c r="C597" s="46"/>
      <c r="D597" s="46"/>
      <c r="E597" s="159"/>
    </row>
    <row r="598" spans="1:5" customFormat="1" x14ac:dyDescent="0.2">
      <c r="A598" s="118"/>
      <c r="B598" s="72"/>
      <c r="C598" s="46"/>
      <c r="D598" s="46"/>
      <c r="E598" s="159"/>
    </row>
    <row r="599" spans="1:5" customFormat="1" x14ac:dyDescent="0.2">
      <c r="A599" s="118"/>
      <c r="B599" s="73"/>
      <c r="C599" s="46"/>
      <c r="D599" s="46"/>
      <c r="E599" s="159"/>
    </row>
    <row r="600" spans="1:5" customFormat="1" x14ac:dyDescent="0.2">
      <c r="A600" s="118"/>
      <c r="B600" s="73"/>
      <c r="C600" s="46"/>
      <c r="D600" s="46"/>
      <c r="E600" s="159"/>
    </row>
    <row r="601" spans="1:5" customFormat="1" x14ac:dyDescent="0.2">
      <c r="A601" s="118"/>
      <c r="B601" s="40"/>
      <c r="C601" s="46"/>
      <c r="D601" s="46"/>
      <c r="E601" s="159"/>
    </row>
    <row r="602" spans="1:5" customFormat="1" x14ac:dyDescent="0.2">
      <c r="A602" s="118"/>
      <c r="B602" s="73"/>
      <c r="C602" s="46"/>
      <c r="D602" s="46"/>
      <c r="E602" s="159"/>
    </row>
    <row r="603" spans="1:5" customFormat="1" x14ac:dyDescent="0.2">
      <c r="A603" s="118"/>
      <c r="B603" s="72"/>
      <c r="C603" s="47"/>
      <c r="D603" s="47"/>
      <c r="E603" s="159"/>
    </row>
    <row r="604" spans="1:5" customFormat="1" x14ac:dyDescent="0.2">
      <c r="A604" s="118"/>
      <c r="B604" s="73"/>
      <c r="C604" s="47"/>
      <c r="D604" s="47"/>
      <c r="E604" s="159"/>
    </row>
    <row r="605" spans="1:5" customFormat="1" x14ac:dyDescent="0.2">
      <c r="A605" s="118"/>
      <c r="B605" s="73"/>
      <c r="C605" s="56"/>
      <c r="D605" s="56"/>
      <c r="E605" s="159"/>
    </row>
    <row r="606" spans="1:5" customFormat="1" x14ac:dyDescent="0.2">
      <c r="A606" s="118"/>
      <c r="B606" s="40"/>
      <c r="C606" s="47"/>
      <c r="D606" s="47"/>
      <c r="E606" s="159"/>
    </row>
    <row r="607" spans="1:5" customFormat="1" x14ac:dyDescent="0.2">
      <c r="A607" s="118"/>
      <c r="B607" s="73"/>
      <c r="C607" s="56"/>
      <c r="D607" s="56"/>
      <c r="E607" s="159"/>
    </row>
    <row r="608" spans="1:5" customFormat="1" x14ac:dyDescent="0.2">
      <c r="A608" s="118"/>
      <c r="B608" s="68"/>
      <c r="C608" s="46"/>
      <c r="D608" s="46"/>
      <c r="E608" s="159"/>
    </row>
    <row r="609" spans="1:5" customFormat="1" x14ac:dyDescent="0.2">
      <c r="A609" s="118"/>
      <c r="B609" s="40"/>
      <c r="C609" s="46"/>
      <c r="D609" s="46"/>
      <c r="E609" s="159"/>
    </row>
    <row r="610" spans="1:5" customFormat="1" x14ac:dyDescent="0.2">
      <c r="A610" s="118"/>
      <c r="B610" s="73"/>
      <c r="C610" s="46"/>
      <c r="D610" s="46"/>
      <c r="E610" s="159"/>
    </row>
    <row r="611" spans="1:5" customFormat="1" x14ac:dyDescent="0.2">
      <c r="A611" s="118"/>
      <c r="B611" s="73"/>
      <c r="C611" s="47"/>
      <c r="D611" s="47"/>
      <c r="E611" s="159"/>
    </row>
    <row r="612" spans="1:5" customFormat="1" x14ac:dyDescent="0.2">
      <c r="A612" s="118"/>
      <c r="B612" s="90"/>
      <c r="C612" s="46"/>
      <c r="D612" s="46"/>
      <c r="E612" s="159"/>
    </row>
    <row r="613" spans="1:5" customFormat="1" x14ac:dyDescent="0.2">
      <c r="A613" s="118"/>
      <c r="B613" s="40"/>
      <c r="C613" s="47"/>
      <c r="D613" s="47"/>
      <c r="E613" s="159"/>
    </row>
    <row r="614" spans="1:5" customFormat="1" x14ac:dyDescent="0.2">
      <c r="A614" s="118"/>
      <c r="B614" s="73"/>
      <c r="C614" s="46"/>
      <c r="D614" s="46"/>
      <c r="E614" s="159"/>
    </row>
    <row r="615" spans="1:5" customFormat="1" x14ac:dyDescent="0.2">
      <c r="A615" s="152"/>
      <c r="B615" s="58"/>
      <c r="C615" s="57"/>
      <c r="D615" s="57"/>
      <c r="E615" s="159"/>
    </row>
    <row r="616" spans="1:5" customFormat="1" x14ac:dyDescent="0.2">
      <c r="A616" s="153"/>
      <c r="B616" s="73"/>
      <c r="C616" s="46"/>
      <c r="D616" s="46"/>
      <c r="E616" s="159"/>
    </row>
    <row r="617" spans="1:5" ht="16.5" x14ac:dyDescent="0.2">
      <c r="A617" s="34"/>
      <c r="B617" s="36"/>
      <c r="C617" s="48"/>
      <c r="D617" s="48"/>
      <c r="E617" s="160"/>
    </row>
    <row r="618" spans="1:5" x14ac:dyDescent="0.2">
      <c r="A618" s="4"/>
    </row>
  </sheetData>
  <mergeCells count="47">
    <mergeCell ref="A432:A434"/>
    <mergeCell ref="A263:A272"/>
    <mergeCell ref="A235:A255"/>
    <mergeCell ref="A352:A354"/>
    <mergeCell ref="A314:A316"/>
    <mergeCell ref="A259:A261"/>
    <mergeCell ref="A427:A429"/>
    <mergeCell ref="A411:A413"/>
    <mergeCell ref="A363:A373"/>
    <mergeCell ref="A396:A398"/>
    <mergeCell ref="A422:A424"/>
    <mergeCell ref="A377:A394"/>
    <mergeCell ref="A14:A34"/>
    <mergeCell ref="A116:A123"/>
    <mergeCell ref="A42:A77"/>
    <mergeCell ref="A199:A213"/>
    <mergeCell ref="A301:A308"/>
    <mergeCell ref="A165:A176"/>
    <mergeCell ref="A136:A153"/>
    <mergeCell ref="A401:A403"/>
    <mergeCell ref="A406:A408"/>
    <mergeCell ref="A221:A229"/>
    <mergeCell ref="A88:A105"/>
    <mergeCell ref="A128:A134"/>
    <mergeCell ref="A357:A359"/>
    <mergeCell ref="F158:G158"/>
    <mergeCell ref="F234:G234"/>
    <mergeCell ref="F257:G257"/>
    <mergeCell ref="F10:G10"/>
    <mergeCell ref="D1:E1"/>
    <mergeCell ref="D4:E4"/>
    <mergeCell ref="A7:G7"/>
    <mergeCell ref="F415:G415"/>
    <mergeCell ref="F426:G426"/>
    <mergeCell ref="F431:G431"/>
    <mergeCell ref="F442:G442"/>
    <mergeCell ref="F410:G410"/>
    <mergeCell ref="F273:G273"/>
    <mergeCell ref="F356:G356"/>
    <mergeCell ref="F361:G361"/>
    <mergeCell ref="F400:G400"/>
    <mergeCell ref="F405:G405"/>
    <mergeCell ref="F312:G312"/>
    <mergeCell ref="F300:G300"/>
    <mergeCell ref="F292:G292"/>
    <mergeCell ref="F9:G9"/>
    <mergeCell ref="F12:G12"/>
  </mergeCells>
  <phoneticPr fontId="0" type="noConversion"/>
  <pageMargins left="0.59055118110236227" right="0.19685039370078741" top="0.59055118110236227" bottom="0.39370078740157483" header="0.51181102362204722" footer="0.51181102362204722"/>
  <pageSetup paperSize="9" scale="55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Финансовое 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Личутина О. В.</dc:creator>
  <cp:lastModifiedBy>Мария</cp:lastModifiedBy>
  <cp:lastPrinted>2021-05-14T06:41:45Z</cp:lastPrinted>
  <dcterms:created xsi:type="dcterms:W3CDTF">2010-03-22T07:46:53Z</dcterms:created>
  <dcterms:modified xsi:type="dcterms:W3CDTF">2022-05-16T14:23:14Z</dcterms:modified>
</cp:coreProperties>
</file>